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FOP-CO17-00014 - PAP ESTACION VILLAMONTES\08 FASE CONSTRUCCIÓN\CONSTRUCCION\05 ADECUACION ESTACION VILLAMONETS\01 Licitación\01 FO0348 TDR\TDR Rev. 02.04.2024\DOC. REV 03.04.2024\ANEXOS 03.04.2024\"/>
    </mc:Choice>
  </mc:AlternateContent>
  <bookViews>
    <workbookView xWindow="0" yWindow="0" windowWidth="19370" windowHeight="9500" activeTab="1"/>
  </bookViews>
  <sheets>
    <sheet name="FORMATO B-1" sheetId="1" r:id="rId1"/>
    <sheet name="APU" sheetId="364" r:id="rId2"/>
  </sheets>
  <definedNames>
    <definedName name="_Toc74579235" localSheetId="0">'FORMATO B-1'!#REF!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1" i="1" l="1"/>
  <c r="G412" i="1"/>
  <c r="G413" i="1"/>
  <c r="G414" i="1"/>
  <c r="G415" i="1"/>
  <c r="G416" i="1"/>
  <c r="G417" i="1"/>
  <c r="G352" i="1"/>
  <c r="G350" i="1"/>
  <c r="G377" i="1"/>
  <c r="G136" i="1"/>
  <c r="G135" i="1"/>
  <c r="G170" i="1"/>
  <c r="G87" i="1"/>
  <c r="G37" i="1"/>
  <c r="G38" i="1"/>
  <c r="G43" i="1"/>
  <c r="G42" i="1" s="1"/>
  <c r="G44" i="1"/>
  <c r="G45" i="1"/>
  <c r="G31" i="1"/>
  <c r="G32" i="1"/>
  <c r="G26" i="1"/>
  <c r="G25" i="1"/>
  <c r="G24" i="1" s="1"/>
  <c r="G30" i="1" l="1"/>
  <c r="G36" i="1"/>
  <c r="G134" i="1"/>
  <c r="G658" i="1" l="1"/>
  <c r="E188" i="1" l="1"/>
  <c r="E186" i="1"/>
  <c r="E184" i="1"/>
  <c r="E34" i="364" l="1"/>
  <c r="G272" i="1" l="1"/>
  <c r="G260" i="1"/>
  <c r="G258" i="1"/>
  <c r="G247" i="1"/>
  <c r="G252" i="1"/>
  <c r="G254" i="1"/>
  <c r="G221" i="1"/>
  <c r="G237" i="1"/>
  <c r="G230" i="1"/>
  <c r="G199" i="1"/>
  <c r="G208" i="1"/>
  <c r="G200" i="1"/>
  <c r="G180" i="1"/>
  <c r="G184" i="1"/>
  <c r="G179" i="1"/>
  <c r="G188" i="1"/>
  <c r="G202" i="1"/>
  <c r="G271" i="1" l="1"/>
  <c r="G270" i="1" s="1"/>
  <c r="G233" i="1"/>
  <c r="G265" i="1"/>
  <c r="G256" i="1"/>
  <c r="G246" i="1"/>
  <c r="G255" i="1"/>
  <c r="G253" i="1"/>
  <c r="G210" i="1"/>
  <c r="G236" i="1"/>
  <c r="G227" i="1"/>
  <c r="G238" i="1"/>
  <c r="G241" i="1"/>
  <c r="G239" i="1"/>
  <c r="G222" i="1"/>
  <c r="G216" i="1"/>
  <c r="G209" i="1"/>
  <c r="G186" i="1"/>
  <c r="G177" i="1"/>
  <c r="G194" i="1"/>
  <c r="G178" i="1"/>
  <c r="G197" i="1"/>
  <c r="G203" i="1"/>
  <c r="G280" i="1" l="1"/>
  <c r="G267" i="1"/>
  <c r="G275" i="1"/>
  <c r="G269" i="1"/>
  <c r="G268" i="1" s="1"/>
  <c r="G261" i="1"/>
  <c r="G266" i="1"/>
  <c r="G263" i="1"/>
  <c r="G243" i="1"/>
  <c r="G251" i="1"/>
  <c r="G249" i="1"/>
  <c r="G220" i="1"/>
  <c r="G185" i="1"/>
  <c r="G232" i="1"/>
  <c r="G226" i="1"/>
  <c r="G225" i="1"/>
  <c r="G217" i="1"/>
  <c r="G278" i="1"/>
  <c r="G193" i="1"/>
  <c r="G214" i="1"/>
  <c r="G215" i="1"/>
  <c r="G207" i="1"/>
  <c r="G211" i="1"/>
  <c r="G206" i="1"/>
  <c r="G187" i="1"/>
  <c r="G181" i="1"/>
  <c r="G204" i="1"/>
  <c r="G198" i="1"/>
  <c r="G201" i="1"/>
  <c r="G279" i="1"/>
  <c r="G277" i="1" l="1"/>
  <c r="G264" i="1"/>
  <c r="G274" i="1"/>
  <c r="G231" i="1"/>
  <c r="G276" i="1"/>
  <c r="G196" i="1"/>
  <c r="G259" i="1"/>
  <c r="G250" i="1"/>
  <c r="G248" i="1" s="1"/>
  <c r="G245" i="1"/>
  <c r="G244" i="1" s="1"/>
  <c r="G224" i="1"/>
  <c r="G235" i="1"/>
  <c r="G242" i="1"/>
  <c r="G240" i="1"/>
  <c r="G213" i="1"/>
  <c r="G219" i="1"/>
  <c r="G223" i="1"/>
  <c r="G195" i="1"/>
  <c r="G212" i="1"/>
  <c r="G205" i="1" s="1"/>
  <c r="G190" i="1"/>
  <c r="G189" i="1"/>
  <c r="G191" i="1"/>
  <c r="G176" i="1"/>
  <c r="G175" i="1" s="1"/>
  <c r="G273" i="1" l="1"/>
  <c r="G262" i="1"/>
  <c r="G257" i="1" s="1"/>
  <c r="G192" i="1"/>
  <c r="G234" i="1"/>
  <c r="G229" i="1"/>
  <c r="G228" i="1" s="1"/>
  <c r="G218" i="1"/>
  <c r="G183" i="1"/>
  <c r="G182" i="1" s="1"/>
  <c r="G172" i="1"/>
  <c r="G173" i="1"/>
  <c r="G174" i="1" l="1"/>
  <c r="G171" i="1"/>
  <c r="G169" i="1" s="1"/>
  <c r="G61" i="1" l="1"/>
  <c r="G59" i="1"/>
  <c r="G60" i="1" l="1"/>
  <c r="G62" i="1"/>
  <c r="G55" i="1"/>
  <c r="G58" i="1"/>
  <c r="G656" i="1" l="1"/>
  <c r="G655" i="1"/>
  <c r="G657" i="1" l="1"/>
  <c r="E11" i="364" l="1"/>
  <c r="E10" i="364"/>
  <c r="E22" i="364"/>
  <c r="E28" i="364" s="1"/>
  <c r="E19" i="364" l="1"/>
  <c r="E29" i="364"/>
  <c r="E30" i="364" s="1"/>
  <c r="E31" i="364" s="1"/>
  <c r="E38" i="364" l="1"/>
  <c r="E39" i="364" s="1"/>
  <c r="E42" i="364" l="1"/>
  <c r="E45" i="364" s="1"/>
  <c r="E41" i="364"/>
  <c r="G39" i="1" l="1"/>
  <c r="G145" i="1"/>
  <c r="G35" i="1"/>
  <c r="G27" i="1"/>
  <c r="G18" i="1"/>
  <c r="G12" i="1"/>
  <c r="G23" i="1"/>
  <c r="E44" i="364"/>
  <c r="E47" i="364"/>
  <c r="E48" i="364"/>
  <c r="G34" i="1" l="1"/>
  <c r="G22" i="1"/>
  <c r="G49" i="1"/>
  <c r="G41" i="1"/>
  <c r="G40" i="1" s="1"/>
  <c r="G33" i="1"/>
  <c r="G29" i="1"/>
  <c r="G17" i="1"/>
  <c r="G19" i="1"/>
  <c r="E49" i="364"/>
  <c r="G28" i="1" l="1"/>
  <c r="G50" i="1"/>
  <c r="G48" i="1" s="1"/>
  <c r="G10" i="1"/>
  <c r="G139" i="1"/>
  <c r="G21" i="1" l="1"/>
  <c r="G138" i="1"/>
  <c r="G56" i="1" l="1"/>
  <c r="G162" i="1" l="1"/>
  <c r="G158" i="1"/>
  <c r="G154" i="1"/>
  <c r="G150" i="1"/>
  <c r="G152" i="1"/>
  <c r="G167" i="1"/>
  <c r="G164" i="1"/>
  <c r="G160" i="1"/>
  <c r="G156" i="1"/>
  <c r="G148" i="1"/>
  <c r="G132" i="1"/>
  <c r="G107" i="1"/>
  <c r="G80" i="1"/>
  <c r="G133" i="1"/>
  <c r="G53" i="1"/>
  <c r="G57" i="1"/>
  <c r="G97" i="1"/>
  <c r="G142" i="1" l="1"/>
  <c r="G118" i="1"/>
  <c r="G99" i="1"/>
  <c r="G69" i="1"/>
  <c r="G54" i="1"/>
  <c r="G72" i="1" l="1"/>
  <c r="G74" i="1"/>
  <c r="G166" i="1"/>
  <c r="G165" i="1"/>
  <c r="G168" i="1"/>
  <c r="G90" i="1"/>
  <c r="G93" i="1"/>
  <c r="G67" i="1"/>
  <c r="G83" i="1" l="1"/>
  <c r="G52" i="1" l="1"/>
  <c r="G51" i="1" s="1"/>
  <c r="G538" i="1"/>
  <c r="G514" i="1"/>
  <c r="G515" i="1"/>
  <c r="G567" i="1" l="1"/>
  <c r="G560" i="1"/>
  <c r="G537" i="1"/>
  <c r="G425" i="1"/>
  <c r="G294" i="1" l="1"/>
  <c r="G492" i="1"/>
  <c r="G577" i="1"/>
  <c r="G439" i="1"/>
  <c r="G308" i="1"/>
  <c r="G615" i="1" l="1"/>
  <c r="G480" i="1"/>
  <c r="G457" i="1"/>
  <c r="G302" i="1"/>
  <c r="G331" i="1"/>
  <c r="G474" i="1"/>
  <c r="G491" i="1"/>
  <c r="G652" i="1"/>
  <c r="G307" i="1" l="1"/>
  <c r="G434" i="1"/>
  <c r="G310" i="1"/>
  <c r="G349" i="1"/>
  <c r="G323" i="1"/>
  <c r="G286" i="1" l="1"/>
  <c r="G463" i="1"/>
  <c r="G309" i="1"/>
  <c r="G306" i="1" s="1"/>
  <c r="G315" i="1"/>
  <c r="G445" i="1"/>
  <c r="G451" i="1" l="1"/>
  <c r="G409" i="1"/>
  <c r="G649" i="1" l="1"/>
  <c r="G633" i="1"/>
  <c r="G628" i="1"/>
  <c r="G630" i="1"/>
  <c r="G644" i="1"/>
  <c r="G379" i="1"/>
  <c r="G607" i="1"/>
  <c r="G604" i="1"/>
  <c r="G613" i="1"/>
  <c r="G407" i="1"/>
  <c r="G403" i="1"/>
  <c r="G420" i="1"/>
  <c r="G569" i="1"/>
  <c r="G364" i="1"/>
  <c r="G359" i="1"/>
  <c r="G373" i="1"/>
  <c r="G430" i="1"/>
  <c r="G558" i="1"/>
  <c r="G330" i="1"/>
  <c r="G297" i="1"/>
  <c r="G382" i="1"/>
  <c r="G334" i="1"/>
  <c r="G326" i="1"/>
  <c r="G478" i="1"/>
  <c r="G357" i="1"/>
  <c r="G449" i="1"/>
  <c r="G367" i="1"/>
  <c r="G318" i="1"/>
  <c r="G301" i="1"/>
  <c r="G371" i="1"/>
  <c r="G570" i="1"/>
  <c r="G374" i="1"/>
  <c r="G369" i="1"/>
  <c r="G336" i="1"/>
  <c r="G320" i="1"/>
  <c r="G360" i="1"/>
  <c r="G346" i="1"/>
  <c r="G303" i="1"/>
  <c r="G588" i="1"/>
  <c r="G573" i="1"/>
  <c r="G380" i="1"/>
  <c r="G340" i="1"/>
  <c r="G324" i="1"/>
  <c r="G295" i="1"/>
  <c r="G355" i="1"/>
  <c r="G332" i="1"/>
  <c r="G562" i="1"/>
  <c r="G343" i="1"/>
  <c r="G328" i="1"/>
  <c r="G299" i="1"/>
  <c r="G365" i="1"/>
  <c r="G316" i="1"/>
  <c r="G401" i="1" l="1"/>
  <c r="G618" i="1"/>
  <c r="G609" i="1"/>
  <c r="G643" i="1"/>
  <c r="G624" i="1"/>
  <c r="G620" i="1"/>
  <c r="G639" i="1"/>
  <c r="G637" i="1"/>
  <c r="G621" i="1"/>
  <c r="G642" i="1"/>
  <c r="G641" i="1" s="1"/>
  <c r="G598" i="1"/>
  <c r="G564" i="1"/>
  <c r="G496" i="1"/>
  <c r="G508" i="1"/>
  <c r="G575" i="1"/>
  <c r="G590" i="1"/>
  <c r="G512" i="1"/>
  <c r="G531" i="1"/>
  <c r="G523" i="1"/>
  <c r="G519" i="1"/>
  <c r="G578" i="1"/>
  <c r="G555" i="1"/>
  <c r="G539" i="1"/>
  <c r="G532" i="1"/>
  <c r="G516" i="1"/>
  <c r="G497" i="1"/>
  <c r="G475" i="1"/>
  <c r="G452" i="1"/>
  <c r="G561" i="1"/>
  <c r="G520" i="1"/>
  <c r="G481" i="1"/>
  <c r="G568" i="1"/>
  <c r="G551" i="1"/>
  <c r="G528" i="1"/>
  <c r="G509" i="1"/>
  <c r="G493" i="1"/>
  <c r="G466" i="1"/>
  <c r="G446" i="1"/>
  <c r="G587" i="1"/>
  <c r="G458" i="1"/>
  <c r="G565" i="1"/>
  <c r="G547" i="1"/>
  <c r="G524" i="1"/>
  <c r="G505" i="1"/>
  <c r="G486" i="1"/>
  <c r="G465" i="1"/>
  <c r="G440" i="1"/>
  <c r="G543" i="1"/>
  <c r="G501" i="1"/>
  <c r="G408" i="1"/>
  <c r="G400" i="1"/>
  <c r="G362" i="1"/>
  <c r="G527" i="1"/>
  <c r="G542" i="1"/>
  <c r="G461" i="1"/>
  <c r="G455" i="1"/>
  <c r="G546" i="1"/>
  <c r="G469" i="1"/>
  <c r="G305" i="1"/>
  <c r="G376" i="1"/>
  <c r="G443" i="1"/>
  <c r="G572" i="1"/>
  <c r="G338" i="1"/>
  <c r="G504" i="1"/>
  <c r="G289" i="1"/>
  <c r="G500" i="1"/>
  <c r="G342" i="1"/>
  <c r="G550" i="1"/>
  <c r="G489" i="1"/>
  <c r="G554" i="1"/>
  <c r="G348" i="1"/>
  <c r="G535" i="1"/>
  <c r="G314" i="1"/>
  <c r="G345" i="1"/>
  <c r="G484" i="1"/>
  <c r="G557" i="1"/>
  <c r="G549" i="1"/>
  <c r="G541" i="1"/>
  <c r="G530" i="1"/>
  <c r="G522" i="1"/>
  <c r="G511" i="1"/>
  <c r="G503" i="1"/>
  <c r="G495" i="1"/>
  <c r="G483" i="1"/>
  <c r="G471" i="1"/>
  <c r="G460" i="1"/>
  <c r="G448" i="1"/>
  <c r="G361" i="1"/>
  <c r="G347" i="1"/>
  <c r="G333" i="1"/>
  <c r="G317" i="1"/>
  <c r="G300" i="1"/>
  <c r="G321" i="1"/>
  <c r="G584" i="1"/>
  <c r="G574" i="1"/>
  <c r="G468" i="1"/>
  <c r="G370" i="1"/>
  <c r="G368" i="1" s="1"/>
  <c r="G344" i="1"/>
  <c r="G329" i="1"/>
  <c r="G313" i="1"/>
  <c r="G296" i="1"/>
  <c r="G580" i="1"/>
  <c r="G375" i="1"/>
  <c r="G304" i="1"/>
  <c r="G582" i="1"/>
  <c r="G571" i="1"/>
  <c r="G563" i="1"/>
  <c r="G553" i="1"/>
  <c r="G545" i="1"/>
  <c r="G534" i="1"/>
  <c r="G526" i="1"/>
  <c r="G518" i="1"/>
  <c r="G507" i="1"/>
  <c r="G499" i="1"/>
  <c r="G488" i="1"/>
  <c r="G477" i="1"/>
  <c r="G454" i="1"/>
  <c r="G442" i="1"/>
  <c r="G381" i="1"/>
  <c r="G378" i="1" s="1"/>
  <c r="G366" i="1"/>
  <c r="G363" i="1" s="1"/>
  <c r="G356" i="1"/>
  <c r="G341" i="1"/>
  <c r="G325" i="1"/>
  <c r="G589" i="1"/>
  <c r="G337" i="1"/>
  <c r="G390" i="1"/>
  <c r="G422" i="1"/>
  <c r="G405" i="1"/>
  <c r="G397" i="1"/>
  <c r="G432" i="1"/>
  <c r="G292" i="1"/>
  <c r="G427" i="1"/>
  <c r="G385" i="1"/>
  <c r="G634" i="1" l="1"/>
  <c r="G632" i="1" s="1"/>
  <c r="G647" i="1"/>
  <c r="G619" i="1"/>
  <c r="G629" i="1"/>
  <c r="G627" i="1" s="1"/>
  <c r="G395" i="1"/>
  <c r="G595" i="1"/>
  <c r="G617" i="1"/>
  <c r="G616" i="1" s="1"/>
  <c r="G638" i="1"/>
  <c r="G636" i="1" s="1"/>
  <c r="G651" i="1"/>
  <c r="G650" i="1" s="1"/>
  <c r="G287" i="1"/>
  <c r="G566" i="1"/>
  <c r="G559" i="1"/>
  <c r="G586" i="1"/>
  <c r="G339" i="1"/>
  <c r="G358" i="1"/>
  <c r="G298" i="1"/>
  <c r="G372" i="1"/>
  <c r="G335" i="1"/>
  <c r="G327" i="1"/>
  <c r="G654" i="1"/>
  <c r="G653" i="1" s="1"/>
  <c r="G591" i="1"/>
  <c r="G435" i="1"/>
  <c r="G392" i="1"/>
  <c r="G77" i="1"/>
  <c r="G15" i="1"/>
  <c r="G14" i="1"/>
  <c r="G11" i="1"/>
  <c r="G9" i="1"/>
  <c r="G7" i="1"/>
  <c r="G399" i="1" l="1"/>
  <c r="G284" i="1"/>
  <c r="G601" i="1"/>
  <c r="G625" i="1"/>
  <c r="G623" i="1" s="1"/>
  <c r="G8" i="1"/>
  <c r="G13" i="1"/>
  <c r="G288" i="1" l="1"/>
  <c r="G354" i="1"/>
  <c r="G353" i="1" s="1"/>
  <c r="G600" i="1"/>
  <c r="G599" i="1" s="1"/>
  <c r="G351" i="1" l="1"/>
  <c r="G126" i="1"/>
  <c r="G108" i="1"/>
  <c r="G603" i="1"/>
  <c r="G602" i="1" s="1"/>
  <c r="G606" i="1"/>
  <c r="G605" i="1" s="1"/>
  <c r="G94" i="1" l="1"/>
  <c r="G92" i="1" s="1"/>
  <c r="G65" i="1"/>
  <c r="G111" i="1"/>
  <c r="G81" i="1"/>
  <c r="G79" i="1" s="1"/>
  <c r="G120" i="1"/>
  <c r="G113" i="1"/>
  <c r="G103" i="1"/>
  <c r="G116" i="1"/>
  <c r="G91" i="1"/>
  <c r="G89" i="1" s="1"/>
  <c r="G157" i="1"/>
  <c r="G153" i="1"/>
  <c r="G161" i="1"/>
  <c r="G149" i="1"/>
  <c r="G163" i="1"/>
  <c r="G159" i="1"/>
  <c r="G155" i="1"/>
  <c r="G151" i="1"/>
  <c r="G147" i="1"/>
  <c r="G141" i="1"/>
  <c r="G140" i="1" s="1"/>
  <c r="G144" i="1"/>
  <c r="G143" i="1" s="1"/>
  <c r="G128" i="1"/>
  <c r="G131" i="1"/>
  <c r="G130" i="1" s="1"/>
  <c r="G122" i="1"/>
  <c r="G125" i="1"/>
  <c r="G124" i="1" s="1"/>
  <c r="G115" i="1"/>
  <c r="G119" i="1"/>
  <c r="G117" i="1"/>
  <c r="G102" i="1"/>
  <c r="G112" i="1"/>
  <c r="G105" i="1"/>
  <c r="G110" i="1"/>
  <c r="G101" i="1" l="1"/>
  <c r="G594" i="1"/>
  <c r="G593" i="1" s="1"/>
  <c r="G88" i="1"/>
  <c r="G86" i="1" s="1"/>
  <c r="G78" i="1"/>
  <c r="G76" i="1" s="1"/>
  <c r="G129" i="1"/>
  <c r="G127" i="1" s="1"/>
  <c r="G146" i="1"/>
  <c r="G64" i="1"/>
  <c r="G63" i="1" s="1"/>
  <c r="G137" i="1"/>
  <c r="G114" i="1"/>
  <c r="G109" i="1"/>
  <c r="G453" i="1"/>
  <c r="G450" i="1" s="1"/>
  <c r="G426" i="1"/>
  <c r="G506" i="1"/>
  <c r="G581" i="1"/>
  <c r="G544" i="1"/>
  <c r="G437" i="1"/>
  <c r="G521" i="1"/>
  <c r="G384" i="1"/>
  <c r="G494" i="1"/>
  <c r="G482" i="1"/>
  <c r="G479" i="1" s="1"/>
  <c r="G470" i="1"/>
  <c r="G529" i="1"/>
  <c r="G583" i="1"/>
  <c r="G459" i="1"/>
  <c r="G456" i="1" s="1"/>
  <c r="G579" i="1"/>
  <c r="G464" i="1"/>
  <c r="G525" i="1"/>
  <c r="G502" i="1"/>
  <c r="G447" i="1"/>
  <c r="G444" i="1" s="1"/>
  <c r="G421" i="1"/>
  <c r="G498" i="1"/>
  <c r="G556" i="1"/>
  <c r="G540" i="1"/>
  <c r="G291" i="1"/>
  <c r="G533" i="1"/>
  <c r="G517" i="1"/>
  <c r="G312" i="1"/>
  <c r="G311" i="1" s="1"/>
  <c r="G476" i="1"/>
  <c r="G473" i="1" s="1"/>
  <c r="G441" i="1"/>
  <c r="G438" i="1" s="1"/>
  <c r="G610" i="1"/>
  <c r="G552" i="1"/>
  <c r="G510" i="1"/>
  <c r="G467" i="1"/>
  <c r="G389" i="1"/>
  <c r="G431" i="1"/>
  <c r="G396" i="1"/>
  <c r="G548" i="1"/>
  <c r="G487" i="1"/>
  <c r="G485" i="1" s="1"/>
  <c r="G404" i="1"/>
  <c r="G85" i="1" l="1"/>
  <c r="G100" i="1"/>
  <c r="G73" i="1"/>
  <c r="G75" i="1"/>
  <c r="G84" i="1"/>
  <c r="G82" i="1" s="1"/>
  <c r="G597" i="1"/>
  <c r="G596" i="1" s="1"/>
  <c r="G283" i="1"/>
  <c r="G70" i="1"/>
  <c r="G536" i="1"/>
  <c r="G513" i="1"/>
  <c r="G490" i="1"/>
  <c r="G68" i="1" l="1"/>
  <c r="G66" i="1" s="1"/>
  <c r="G71" i="1"/>
  <c r="G406" i="1"/>
  <c r="G402" i="1" s="1"/>
  <c r="G472" i="1"/>
  <c r="G462" i="1" s="1"/>
  <c r="G436" i="1" s="1"/>
  <c r="G614" i="1"/>
  <c r="G612" i="1" s="1"/>
  <c r="G611" i="1"/>
  <c r="G608" i="1" s="1"/>
  <c r="G585" i="1"/>
  <c r="G576" i="1" s="1"/>
  <c r="G391" i="1"/>
  <c r="G386" i="1"/>
  <c r="G383" i="1" s="1"/>
  <c r="G433" i="1"/>
  <c r="G429" i="1" s="1"/>
  <c r="G428" i="1"/>
  <c r="G424" i="1" s="1"/>
  <c r="G410" i="1"/>
  <c r="G398" i="1"/>
  <c r="G394" i="1" s="1"/>
  <c r="G285" i="1"/>
  <c r="G282" i="1" s="1"/>
  <c r="G293" i="1"/>
  <c r="G290" i="1" s="1"/>
  <c r="G423" i="1"/>
  <c r="G419" i="1" s="1"/>
  <c r="G393" i="1" l="1"/>
  <c r="G388" i="1"/>
  <c r="G387" i="1" s="1"/>
  <c r="G418" i="1"/>
  <c r="G322" i="1" l="1"/>
  <c r="G319" i="1" s="1"/>
  <c r="G281" i="1" s="1"/>
  <c r="G648" i="1" l="1"/>
  <c r="G646" i="1" s="1"/>
  <c r="G592" i="1" s="1"/>
  <c r="G98" i="1"/>
  <c r="G96" i="1" s="1"/>
  <c r="G106" i="1"/>
  <c r="G104" i="1" s="1"/>
  <c r="G123" i="1" l="1"/>
  <c r="G121" i="1" s="1"/>
  <c r="G95" i="1" s="1"/>
  <c r="G47" i="1" s="1"/>
  <c r="G20" i="1" l="1"/>
  <c r="G16" i="1" s="1"/>
  <c r="G6" i="1" s="1"/>
  <c r="G659" i="1" s="1"/>
</calcChain>
</file>

<file path=xl/sharedStrings.xml><?xml version="1.0" encoding="utf-8"?>
<sst xmlns="http://schemas.openxmlformats.org/spreadsheetml/2006/main" count="1994" uniqueCount="1125">
  <si>
    <t>C.</t>
  </si>
  <si>
    <t>OBRAS CIVILES</t>
  </si>
  <si>
    <t>UNIDAD</t>
  </si>
  <si>
    <t>CANTIDAD</t>
  </si>
  <si>
    <t>Glb</t>
  </si>
  <si>
    <t>D.</t>
  </si>
  <si>
    <t>A.</t>
  </si>
  <si>
    <t>Movilización.</t>
  </si>
  <si>
    <t xml:space="preserve">Desmovilización. </t>
  </si>
  <si>
    <t>B.</t>
  </si>
  <si>
    <t xml:space="preserve">D.1. </t>
  </si>
  <si>
    <t>D.2.</t>
  </si>
  <si>
    <t>D.3.</t>
  </si>
  <si>
    <t>DESCRIPCIÓN</t>
  </si>
  <si>
    <t>E.</t>
  </si>
  <si>
    <t>OBRAS ELÉCTRICAS</t>
  </si>
  <si>
    <t>E.1.</t>
  </si>
  <si>
    <t xml:space="preserve">E.2. </t>
  </si>
  <si>
    <t xml:space="preserve">E.3. </t>
  </si>
  <si>
    <t xml:space="preserve">E.7. </t>
  </si>
  <si>
    <t xml:space="preserve">E.8. </t>
  </si>
  <si>
    <t xml:space="preserve">E.9. </t>
  </si>
  <si>
    <t xml:space="preserve">E.10. </t>
  </si>
  <si>
    <t xml:space="preserve">E.11. </t>
  </si>
  <si>
    <t xml:space="preserve">E.12. </t>
  </si>
  <si>
    <t>F.</t>
  </si>
  <si>
    <t xml:space="preserve">F.1. </t>
  </si>
  <si>
    <t xml:space="preserve">F.2. </t>
  </si>
  <si>
    <t>F.3.</t>
  </si>
  <si>
    <t xml:space="preserve">F.4. </t>
  </si>
  <si>
    <t xml:space="preserve">F.5. </t>
  </si>
  <si>
    <t xml:space="preserve">F.9. </t>
  </si>
  <si>
    <t>F.11.</t>
  </si>
  <si>
    <t>F.12.</t>
  </si>
  <si>
    <t>G.</t>
  </si>
  <si>
    <t>G.1.</t>
  </si>
  <si>
    <t>DATABOOK Y PLANOS CAO</t>
  </si>
  <si>
    <t>FORMA DE PAGO: POR AVANCE DE OBRA</t>
  </si>
  <si>
    <t>ACTIVIDADES DE INICIO Y LOGÍSTICA</t>
  </si>
  <si>
    <t>Cierre de preventivas ambientales</t>
  </si>
  <si>
    <t>Levantamiento de preventivas ambientales</t>
  </si>
  <si>
    <t xml:space="preserve">NOMBRE DE LA EMPRESA PROPONENTE </t>
  </si>
  <si>
    <t>B.2.1</t>
  </si>
  <si>
    <t>B.2.2</t>
  </si>
  <si>
    <t>B.2.3</t>
  </si>
  <si>
    <t>B.2.2.1</t>
  </si>
  <si>
    <t>B.2.2.2</t>
  </si>
  <si>
    <r>
      <t>M</t>
    </r>
    <r>
      <rPr>
        <sz val="11"/>
        <color theme="1"/>
        <rFont val="Calibri"/>
        <family val="2"/>
      </rPr>
      <t>²</t>
    </r>
  </si>
  <si>
    <t>1.-  MATERIALES</t>
  </si>
  <si>
    <t>2.- MANO DE OBRA</t>
  </si>
  <si>
    <t>Descripción</t>
  </si>
  <si>
    <t>Unidad</t>
  </si>
  <si>
    <t>Cantidad</t>
  </si>
  <si>
    <t>Coste Total</t>
  </si>
  <si>
    <t>5.- UTILIDAD</t>
  </si>
  <si>
    <t>E.12.1.</t>
  </si>
  <si>
    <t>Acometida principal e-House hacia sistema de respaldo UPS-01</t>
  </si>
  <si>
    <t>E.12.2.</t>
  </si>
  <si>
    <t>Adecuación del sistema de respaldo UPS-01</t>
  </si>
  <si>
    <t>OBRAS INSTRUMENTACIÓN</t>
  </si>
  <si>
    <t>F.15.</t>
  </si>
  <si>
    <t>F.16.</t>
  </si>
  <si>
    <t>F.17.</t>
  </si>
  <si>
    <t>Moneda:</t>
  </si>
  <si>
    <t>TOTAL MATERIALES</t>
  </si>
  <si>
    <t>TOTAL MANO DE OBRA</t>
  </si>
  <si>
    <t>TOTAL EQUIPO, MAQUINARÍA Y HERRAMIENTAS</t>
  </si>
  <si>
    <t>4.- GASTOS GENERALES Y ADMINISTRATIVOS</t>
  </si>
  <si>
    <t>TOTAL GASTOS GENERALES Y ADMINISTRATIVOS</t>
  </si>
  <si>
    <t>TOTAL UTILIDAD</t>
  </si>
  <si>
    <t>TOTAL IMPUESTOS</t>
  </si>
  <si>
    <t>6.- IMPUESTOS</t>
  </si>
  <si>
    <t>E.1.1.</t>
  </si>
  <si>
    <t>Canalización potencia</t>
  </si>
  <si>
    <t>Cableado potencia</t>
  </si>
  <si>
    <t>C.1.</t>
  </si>
  <si>
    <t xml:space="preserve">C.2. </t>
  </si>
  <si>
    <t>C.7.</t>
  </si>
  <si>
    <t>C.8.</t>
  </si>
  <si>
    <t>C.9.</t>
  </si>
  <si>
    <t>C.11.</t>
  </si>
  <si>
    <t>C.12.</t>
  </si>
  <si>
    <t>C.13.</t>
  </si>
  <si>
    <t>C.14.</t>
  </si>
  <si>
    <t>C.15.</t>
  </si>
  <si>
    <t>3.-EQUIPO, MAQUINARÍA, HERRAMIENTAS</t>
  </si>
  <si>
    <r>
      <t>M</t>
    </r>
    <r>
      <rPr>
        <sz val="11"/>
        <color theme="1"/>
        <rFont val="Calibri"/>
        <family val="2"/>
      </rPr>
      <t>³</t>
    </r>
  </si>
  <si>
    <t>ML</t>
  </si>
  <si>
    <t>M</t>
  </si>
  <si>
    <t>GLB</t>
  </si>
  <si>
    <t>Conexionado potencia</t>
  </si>
  <si>
    <t>Canalización mando</t>
  </si>
  <si>
    <t>Cableado mando</t>
  </si>
  <si>
    <t>Conexionado mando</t>
  </si>
  <si>
    <t>E.1.2.</t>
  </si>
  <si>
    <t>E.1.3.</t>
  </si>
  <si>
    <t>E.1.4.</t>
  </si>
  <si>
    <t>E.1.5.</t>
  </si>
  <si>
    <t>E.1.6.</t>
  </si>
  <si>
    <t>E.2.1.</t>
  </si>
  <si>
    <t>E.2.2.</t>
  </si>
  <si>
    <t>E.2.3.</t>
  </si>
  <si>
    <t>E.2.4.</t>
  </si>
  <si>
    <t>E.2.5.</t>
  </si>
  <si>
    <t>E.2.6.</t>
  </si>
  <si>
    <t>E.3.1.</t>
  </si>
  <si>
    <t>E.3.2.</t>
  </si>
  <si>
    <t>E.3.3.</t>
  </si>
  <si>
    <t>E.3.4.</t>
  </si>
  <si>
    <t>E.3.5.</t>
  </si>
  <si>
    <t>E.3.6.</t>
  </si>
  <si>
    <t>E.4.1.</t>
  </si>
  <si>
    <t>E.4.2.</t>
  </si>
  <si>
    <t>E.4.3.</t>
  </si>
  <si>
    <t>E.5.1.</t>
  </si>
  <si>
    <t>E.5.2.</t>
  </si>
  <si>
    <t>E.5.3.</t>
  </si>
  <si>
    <t>E.5.4.</t>
  </si>
  <si>
    <t>E.5.5.</t>
  </si>
  <si>
    <t>E.5.6.</t>
  </si>
  <si>
    <t>E.6.1.</t>
  </si>
  <si>
    <t>E.6.2.</t>
  </si>
  <si>
    <t>E.6.3.</t>
  </si>
  <si>
    <t>E.6.4.</t>
  </si>
  <si>
    <t>E.6.5.</t>
  </si>
  <si>
    <t>E.6.6.</t>
  </si>
  <si>
    <t>Canalización</t>
  </si>
  <si>
    <t>Cableado</t>
  </si>
  <si>
    <t>Conexionado</t>
  </si>
  <si>
    <t>E.7.1.</t>
  </si>
  <si>
    <t>E.7.2.</t>
  </si>
  <si>
    <t>E.7.3.</t>
  </si>
  <si>
    <t>Canalización Cargador de baterías y calefactor</t>
  </si>
  <si>
    <t>Cableado Cargador de baterías y calefactor</t>
  </si>
  <si>
    <t>Conexionado Cargador de baterías y calefactor</t>
  </si>
  <si>
    <t>Canalización mando STA</t>
  </si>
  <si>
    <t>Cableado mando STA</t>
  </si>
  <si>
    <t>Conexionado mando STA</t>
  </si>
  <si>
    <t xml:space="preserve">Canalización </t>
  </si>
  <si>
    <t xml:space="preserve">Cableado </t>
  </si>
  <si>
    <t>Canalización comunicación</t>
  </si>
  <si>
    <t>Cableado comunicación</t>
  </si>
  <si>
    <t>Conexionado comunicación</t>
  </si>
  <si>
    <t>Montaje de instrumento</t>
  </si>
  <si>
    <t>PZA</t>
  </si>
  <si>
    <t>Montaje de válvula PCV-0200</t>
  </si>
  <si>
    <t>Canalización Prover</t>
  </si>
  <si>
    <t>Cableado Prover</t>
  </si>
  <si>
    <t>Montaje de válvula</t>
  </si>
  <si>
    <t>Montaje de balizas y sirena</t>
  </si>
  <si>
    <t>Montaje de botoneras de emergencia</t>
  </si>
  <si>
    <t>Montaje Transmisor de Presión</t>
  </si>
  <si>
    <t>Montaje Transmisor de Temperatura</t>
  </si>
  <si>
    <t>Montaje Transmisor de Nivel</t>
  </si>
  <si>
    <t>Montaje Switch de Nivel</t>
  </si>
  <si>
    <t>Montaje de válvulas</t>
  </si>
  <si>
    <t>Montaje de Transmisor de Nivel</t>
  </si>
  <si>
    <t>Montaje de Panel de Ignición</t>
  </si>
  <si>
    <t>Montaje de instrumentos en quemador</t>
  </si>
  <si>
    <t xml:space="preserve">Canalización Panel de Ignición a instrumentos quemador </t>
  </si>
  <si>
    <t>Canalización Panel de Ignición a Gabinetes SS-002/PCB-002</t>
  </si>
  <si>
    <t>Montaje de Detectores de Fuego</t>
  </si>
  <si>
    <t>Canalización sector UBP</t>
  </si>
  <si>
    <t>Cableado sector B. Booster</t>
  </si>
  <si>
    <t>Cableado sector UBP</t>
  </si>
  <si>
    <t>Canalización sector B. Booster</t>
  </si>
  <si>
    <t>Canalización sector TK Salchicha</t>
  </si>
  <si>
    <t>Cableado sector TK Salchicha</t>
  </si>
  <si>
    <t>Montaje de instrumentos</t>
  </si>
  <si>
    <t>Montaje de Gabinete PCB-001</t>
  </si>
  <si>
    <t>Cableado y Conexionado</t>
  </si>
  <si>
    <t>Programación/Integración</t>
  </si>
  <si>
    <t>Montaje de Gabinete SS-001</t>
  </si>
  <si>
    <t>Montaje de Gabinete FQI-0200</t>
  </si>
  <si>
    <t>Montaje de Gabinete PCB-002</t>
  </si>
  <si>
    <t>Montaje de Gabinete SS-002</t>
  </si>
  <si>
    <t>Cableado y conexionado</t>
  </si>
  <si>
    <t>E.3.7.</t>
  </si>
  <si>
    <t>Canalización sistema de paros UBP#1, UBP#3</t>
  </si>
  <si>
    <t>Cableado sistema de paros UBP#1, UBP#3</t>
  </si>
  <si>
    <t>Conexionado sistema de paros UBP#1, UBP#3</t>
  </si>
  <si>
    <t>Adecuación tablero TD-01 para sistema de iluminación</t>
  </si>
  <si>
    <t>Iluminación en puente de medición y bombas booster</t>
  </si>
  <si>
    <t>Iluminación en el sector Plataforma 1</t>
  </si>
  <si>
    <t>Iluminación descargadero de GLP</t>
  </si>
  <si>
    <t>Iluminación complementaria</t>
  </si>
  <si>
    <t>Montaje de tomacorrientes</t>
  </si>
  <si>
    <t>Canalización UPS-01 a TD-02</t>
  </si>
  <si>
    <t xml:space="preserve">Cableado UPS-01 a TD-02 </t>
  </si>
  <si>
    <t>Canalización TD-02 interior e-House</t>
  </si>
  <si>
    <t>Conexionado UPS-01 a TD-02</t>
  </si>
  <si>
    <t>Conexionado interior e-house</t>
  </si>
  <si>
    <t>Cableado TD-02 interior e-House</t>
  </si>
  <si>
    <t>Canalización UPS-01 a TD-03</t>
  </si>
  <si>
    <t xml:space="preserve">Cableado UPS-01 a TD-03 </t>
  </si>
  <si>
    <t>Conexionado UPS-01 a TD-03</t>
  </si>
  <si>
    <t>Canalización TD-03 interior e-House</t>
  </si>
  <si>
    <t>Cableado TD-03 interior e-House</t>
  </si>
  <si>
    <t>Canalización TD-03 a TD-04</t>
  </si>
  <si>
    <t xml:space="preserve">Cableado TD-03 a TD-04 </t>
  </si>
  <si>
    <t>Conexionado TD-03 a TD-04</t>
  </si>
  <si>
    <t>Canalización TD-04 a Panel de Ignición</t>
  </si>
  <si>
    <t>Cableado TD-04 a Panel de Ignición</t>
  </si>
  <si>
    <t>Conexionado TD-04 / Panel de Ignición</t>
  </si>
  <si>
    <t>Instalación TD-05</t>
  </si>
  <si>
    <t>Iluminación sector salchichas</t>
  </si>
  <si>
    <t>Iluminación sector KOD y FLARE</t>
  </si>
  <si>
    <t>Canalización TD-01 / TD-05</t>
  </si>
  <si>
    <t>Cableado TD-01 / TD-05</t>
  </si>
  <si>
    <t>Conexionado TD-01/TD-05</t>
  </si>
  <si>
    <t>Unidad:</t>
  </si>
  <si>
    <t>E.11.1.</t>
  </si>
  <si>
    <t>E.11.2.</t>
  </si>
  <si>
    <t>E.11.3.</t>
  </si>
  <si>
    <t>E.12.3.</t>
  </si>
  <si>
    <t>Montaje TD-02</t>
  </si>
  <si>
    <t>E.13.1.</t>
  </si>
  <si>
    <t>E.13.1.1.</t>
  </si>
  <si>
    <t>E.13.1.2.</t>
  </si>
  <si>
    <t>E.13.1.3.</t>
  </si>
  <si>
    <t>Montaje TD-03</t>
  </si>
  <si>
    <t>E.13.2.</t>
  </si>
  <si>
    <t>Montaje TD-04</t>
  </si>
  <si>
    <t>Montaje TD-05</t>
  </si>
  <si>
    <t>E.14.</t>
  </si>
  <si>
    <t>E.14.1.</t>
  </si>
  <si>
    <t>E.14.2.</t>
  </si>
  <si>
    <t>E.14.3.</t>
  </si>
  <si>
    <t xml:space="preserve">E.16. </t>
  </si>
  <si>
    <t>E.14.1.1.</t>
  </si>
  <si>
    <t>E.14.1.2.</t>
  </si>
  <si>
    <t>E.14.1.3.</t>
  </si>
  <si>
    <t>E.14.1.4.</t>
  </si>
  <si>
    <t>E.14.2.1.</t>
  </si>
  <si>
    <t>E.14.2.2.</t>
  </si>
  <si>
    <t>E.14.2.3.</t>
  </si>
  <si>
    <t>E.14.2.4.</t>
  </si>
  <si>
    <t>E.14.3.1.</t>
  </si>
  <si>
    <t>E.14.3.2.</t>
  </si>
  <si>
    <t>E.14.3.3.</t>
  </si>
  <si>
    <t>E.14.3.4.</t>
  </si>
  <si>
    <t>F.2.1.</t>
  </si>
  <si>
    <t>F.2.2.</t>
  </si>
  <si>
    <t>F.2.3.</t>
  </si>
  <si>
    <t>F.2.4.</t>
  </si>
  <si>
    <t>F.3.1.</t>
  </si>
  <si>
    <t>F.3.2.</t>
  </si>
  <si>
    <t>F.3.3.</t>
  </si>
  <si>
    <t>F.3.4.</t>
  </si>
  <si>
    <t>F.4.1.</t>
  </si>
  <si>
    <t>F.4.2.</t>
  </si>
  <si>
    <t>F.4.3.</t>
  </si>
  <si>
    <t>F.4.4.</t>
  </si>
  <si>
    <t>F.5.1.</t>
  </si>
  <si>
    <t>F.5.2.</t>
  </si>
  <si>
    <t>F.5.3.</t>
  </si>
  <si>
    <t>F.5.4.</t>
  </si>
  <si>
    <t xml:space="preserve">F.6. </t>
  </si>
  <si>
    <t>Conexionado Prover</t>
  </si>
  <si>
    <t>F.6.1.</t>
  </si>
  <si>
    <t>F.6.2.</t>
  </si>
  <si>
    <t>F.6.3.</t>
  </si>
  <si>
    <t>F.6.4.</t>
  </si>
  <si>
    <t>F.6.5.</t>
  </si>
  <si>
    <t>F.6.6.</t>
  </si>
  <si>
    <t>F.6.7.</t>
  </si>
  <si>
    <t>F.6.8.</t>
  </si>
  <si>
    <t>F.6.9.</t>
  </si>
  <si>
    <t>F.7.</t>
  </si>
  <si>
    <t>F.7.1.</t>
  </si>
  <si>
    <t>F.7.2.</t>
  </si>
  <si>
    <t>F.7.3.</t>
  </si>
  <si>
    <t>F.7.4.</t>
  </si>
  <si>
    <t xml:space="preserve">F.8. </t>
  </si>
  <si>
    <t xml:space="preserve">F.8.1. </t>
  </si>
  <si>
    <t xml:space="preserve">F.8.2. </t>
  </si>
  <si>
    <t xml:space="preserve">F.8.3. </t>
  </si>
  <si>
    <t xml:space="preserve">F.8.4. </t>
  </si>
  <si>
    <t>F.10.1.</t>
  </si>
  <si>
    <t>F.10.2.</t>
  </si>
  <si>
    <t>F.10.3.</t>
  </si>
  <si>
    <t>F.10.4.</t>
  </si>
  <si>
    <t>F.11.1.</t>
  </si>
  <si>
    <t>F.11.2.</t>
  </si>
  <si>
    <t>F.11.3.</t>
  </si>
  <si>
    <t>F.11.4.</t>
  </si>
  <si>
    <t>F.11.5.</t>
  </si>
  <si>
    <t>F.11.6.</t>
  </si>
  <si>
    <t>F.11.7.</t>
  </si>
  <si>
    <t>F.11.8.</t>
  </si>
  <si>
    <t>F.11.9.</t>
  </si>
  <si>
    <t>F.11.10.</t>
  </si>
  <si>
    <t>F.11.11.</t>
  </si>
  <si>
    <t>F.11.12.</t>
  </si>
  <si>
    <t>F.11.13.</t>
  </si>
  <si>
    <t>F.11.14.</t>
  </si>
  <si>
    <t>F.11.15.</t>
  </si>
  <si>
    <t>F.11.16.</t>
  </si>
  <si>
    <t>F.11.17.</t>
  </si>
  <si>
    <t>F.11.18.</t>
  </si>
  <si>
    <t>F.11.19.</t>
  </si>
  <si>
    <t>F.11.20.</t>
  </si>
  <si>
    <t>F.9.1.</t>
  </si>
  <si>
    <t>F.9.2.</t>
  </si>
  <si>
    <t>F.9.3.</t>
  </si>
  <si>
    <t>F.9.4.</t>
  </si>
  <si>
    <t>F.10.</t>
  </si>
  <si>
    <t>F.10.5.</t>
  </si>
  <si>
    <t>F.10.6.</t>
  </si>
  <si>
    <t>F.10.7.</t>
  </si>
  <si>
    <t>F.10.8.</t>
  </si>
  <si>
    <t>F.10.9.</t>
  </si>
  <si>
    <t>F.10.10.</t>
  </si>
  <si>
    <t>F.10.11.</t>
  </si>
  <si>
    <t>F.10.12.</t>
  </si>
  <si>
    <t>F.10.13.</t>
  </si>
  <si>
    <t>F.10.14.</t>
  </si>
  <si>
    <t>F.10.15.</t>
  </si>
  <si>
    <t>F.10.16.</t>
  </si>
  <si>
    <t>F.10.17.</t>
  </si>
  <si>
    <t>F.10.18.</t>
  </si>
  <si>
    <t>F.10.19.</t>
  </si>
  <si>
    <t>F.10.20.</t>
  </si>
  <si>
    <t xml:space="preserve">F.13. </t>
  </si>
  <si>
    <t>F.14.</t>
  </si>
  <si>
    <t>F.12.1.</t>
  </si>
  <si>
    <t>F.12.2.</t>
  </si>
  <si>
    <t>F.12.3.</t>
  </si>
  <si>
    <t>F.12.4.</t>
  </si>
  <si>
    <t>F.12.5.</t>
  </si>
  <si>
    <t>F.12.6.</t>
  </si>
  <si>
    <t>F.12.7.</t>
  </si>
  <si>
    <t>F.12.8.</t>
  </si>
  <si>
    <t>F.12.9.</t>
  </si>
  <si>
    <t>F.12.10.</t>
  </si>
  <si>
    <t>F.12.11.</t>
  </si>
  <si>
    <t>F.12.12.</t>
  </si>
  <si>
    <t>F.12.13.</t>
  </si>
  <si>
    <t>F.12.14.</t>
  </si>
  <si>
    <t>F.12.15.</t>
  </si>
  <si>
    <t>F.12.16.</t>
  </si>
  <si>
    <t>F.12.17.</t>
  </si>
  <si>
    <t>F.12.18.</t>
  </si>
  <si>
    <t>F.12.19.</t>
  </si>
  <si>
    <t>F.12.20.</t>
  </si>
  <si>
    <t>G.1.1.</t>
  </si>
  <si>
    <t>G.1.2.</t>
  </si>
  <si>
    <t>G.2.1.</t>
  </si>
  <si>
    <t>G.2.2.</t>
  </si>
  <si>
    <t>G.3.1.</t>
  </si>
  <si>
    <t>G.2.</t>
  </si>
  <si>
    <t>G.3.</t>
  </si>
  <si>
    <t>G.3.2.</t>
  </si>
  <si>
    <t>G.4.1.</t>
  </si>
  <si>
    <t>G.4.2.</t>
  </si>
  <si>
    <t>G.4.</t>
  </si>
  <si>
    <t>G.5.</t>
  </si>
  <si>
    <t>G.5.1.</t>
  </si>
  <si>
    <t>G.5.2.</t>
  </si>
  <si>
    <t>G.6.1.</t>
  </si>
  <si>
    <t>G.6.</t>
  </si>
  <si>
    <t>G.6.2.</t>
  </si>
  <si>
    <t>G.6.3.</t>
  </si>
  <si>
    <t>G.7.</t>
  </si>
  <si>
    <t>G.7.1.</t>
  </si>
  <si>
    <t>G.7.2.</t>
  </si>
  <si>
    <t>G.7.3.</t>
  </si>
  <si>
    <t>G.8.</t>
  </si>
  <si>
    <t>G.8.1.</t>
  </si>
  <si>
    <t>G.9.</t>
  </si>
  <si>
    <t>G.9.1.</t>
  </si>
  <si>
    <t>Montaje de Gabinete COM-02</t>
  </si>
  <si>
    <t>Montaje de Gabinete COM-03</t>
  </si>
  <si>
    <t>Fusionado/Conectorizado</t>
  </si>
  <si>
    <t>G.8.2.</t>
  </si>
  <si>
    <t>G.15.1.</t>
  </si>
  <si>
    <t>G.15.2.</t>
  </si>
  <si>
    <t>G.16.1.</t>
  </si>
  <si>
    <t>G.16.2.</t>
  </si>
  <si>
    <t>Fusionado/conectorizado</t>
  </si>
  <si>
    <t>Cableado/Conectorizado</t>
  </si>
  <si>
    <t>G.9.2.</t>
  </si>
  <si>
    <t>G.10.1.</t>
  </si>
  <si>
    <t>G.10.2.</t>
  </si>
  <si>
    <t>G.11.1.</t>
  </si>
  <si>
    <t>G.11.2.</t>
  </si>
  <si>
    <t>G.11.3.</t>
  </si>
  <si>
    <t>G.12.1.</t>
  </si>
  <si>
    <t>G.12.2.</t>
  </si>
  <si>
    <t>Canalización interior e-house</t>
  </si>
  <si>
    <t>G.13.1.</t>
  </si>
  <si>
    <t>G.13.2.</t>
  </si>
  <si>
    <t>G.13.3.</t>
  </si>
  <si>
    <t>G.14.1.</t>
  </si>
  <si>
    <t xml:space="preserve">G.17.1. </t>
  </si>
  <si>
    <t>E.4.</t>
  </si>
  <si>
    <t>Sistema de paros de unidades UBP#1, UBP#3.</t>
  </si>
  <si>
    <t xml:space="preserve">E.5. </t>
  </si>
  <si>
    <t>Montaje de Botonera</t>
  </si>
  <si>
    <t>E.6.</t>
  </si>
  <si>
    <t xml:space="preserve">E.13. </t>
  </si>
  <si>
    <t>E.15.</t>
  </si>
  <si>
    <t xml:space="preserve">E.17. </t>
  </si>
  <si>
    <t>E.11.4.</t>
  </si>
  <si>
    <t>E.1.7.</t>
  </si>
  <si>
    <t>E.2.7.</t>
  </si>
  <si>
    <t>E.5.7.</t>
  </si>
  <si>
    <t>E.6.7.</t>
  </si>
  <si>
    <t>E.7.4.</t>
  </si>
  <si>
    <t>E.7.5.</t>
  </si>
  <si>
    <t>E.7.6.</t>
  </si>
  <si>
    <t>E.7.7.</t>
  </si>
  <si>
    <t>E.8.1.</t>
  </si>
  <si>
    <t>E.8.2.</t>
  </si>
  <si>
    <t>E.8.3.</t>
  </si>
  <si>
    <t>E.9.1.</t>
  </si>
  <si>
    <t>E.9.2.</t>
  </si>
  <si>
    <t>E.9.3.</t>
  </si>
  <si>
    <t>E.9.4.</t>
  </si>
  <si>
    <t>E.9.5.</t>
  </si>
  <si>
    <t>E.9.6.</t>
  </si>
  <si>
    <t>E.9.7.</t>
  </si>
  <si>
    <t>E.9.8.</t>
  </si>
  <si>
    <t>E.9.9.</t>
  </si>
  <si>
    <t>E.11.2.1.</t>
  </si>
  <si>
    <t>E.11.2.2.</t>
  </si>
  <si>
    <t>E.11.2.3.</t>
  </si>
  <si>
    <t>E.11.2.4.</t>
  </si>
  <si>
    <t>E.11.3.1.</t>
  </si>
  <si>
    <t>E.11.3.2.</t>
  </si>
  <si>
    <t>E.11.3.3.</t>
  </si>
  <si>
    <t>E.11.3.4.</t>
  </si>
  <si>
    <t>E.11.4.1.</t>
  </si>
  <si>
    <t>E.11.4.2.</t>
  </si>
  <si>
    <t>E.11.4.3.</t>
  </si>
  <si>
    <t>E.11.4.4.</t>
  </si>
  <si>
    <t>E.11.5.</t>
  </si>
  <si>
    <t>E.11.5.1.</t>
  </si>
  <si>
    <t>E.11.5.2.</t>
  </si>
  <si>
    <t>E.11.5.3.</t>
  </si>
  <si>
    <t>E.11.6.</t>
  </si>
  <si>
    <t>E.11.6.1.</t>
  </si>
  <si>
    <t>E.11.6.2.</t>
  </si>
  <si>
    <t>E.11.6.3.</t>
  </si>
  <si>
    <t>E.11.6.4.</t>
  </si>
  <si>
    <t>E.11.7.</t>
  </si>
  <si>
    <t>E.11.8.</t>
  </si>
  <si>
    <t>E.11.8.1.</t>
  </si>
  <si>
    <t>E.11.8.2.</t>
  </si>
  <si>
    <t>E.11.8.3.</t>
  </si>
  <si>
    <t>E.11.8.4.</t>
  </si>
  <si>
    <t>E.14.1.5.</t>
  </si>
  <si>
    <t>E.14.1.6.</t>
  </si>
  <si>
    <t>E.14.1.7.</t>
  </si>
  <si>
    <t>E.14.2.5.</t>
  </si>
  <si>
    <t>E.14.2.6.</t>
  </si>
  <si>
    <t>E.14.2.7.</t>
  </si>
  <si>
    <t>E.14.3.5.</t>
  </si>
  <si>
    <t>E.14.3.6.</t>
  </si>
  <si>
    <t>E.14.3.7.</t>
  </si>
  <si>
    <t>E.15.1.</t>
  </si>
  <si>
    <t>E.15.1.1.</t>
  </si>
  <si>
    <t>E.15.1.2.</t>
  </si>
  <si>
    <t>E.15.1.3.</t>
  </si>
  <si>
    <t>E.15.1.4.</t>
  </si>
  <si>
    <t>E.15.2.</t>
  </si>
  <si>
    <t>E.15.2.1.</t>
  </si>
  <si>
    <t>E.15.2.2.</t>
  </si>
  <si>
    <t>E.15.2.3.</t>
  </si>
  <si>
    <t>E.15.2.4.</t>
  </si>
  <si>
    <t>E.15.3.</t>
  </si>
  <si>
    <t>E.15.3.1.</t>
  </si>
  <si>
    <t>E.15.3.2.</t>
  </si>
  <si>
    <t>E.15.3.3.</t>
  </si>
  <si>
    <t>E.15.3.4.</t>
  </si>
  <si>
    <t>Calibración/Configuración de instrumento</t>
  </si>
  <si>
    <t>F.2.5</t>
  </si>
  <si>
    <t>F.3.5.</t>
  </si>
  <si>
    <t>F.4.5.</t>
  </si>
  <si>
    <t>F.5.5.</t>
  </si>
  <si>
    <t>F.7.5.</t>
  </si>
  <si>
    <t xml:space="preserve">F.8.5. </t>
  </si>
  <si>
    <t>F.10.21.</t>
  </si>
  <si>
    <t>F.11.21.</t>
  </si>
  <si>
    <t>F.12.21.</t>
  </si>
  <si>
    <t>F.13.1.</t>
  </si>
  <si>
    <t>F.13.2.</t>
  </si>
  <si>
    <t>F.13.3.</t>
  </si>
  <si>
    <t>F.13.4.</t>
  </si>
  <si>
    <t>F.13.5.</t>
  </si>
  <si>
    <t>F.13.6.</t>
  </si>
  <si>
    <t>F.14.1.</t>
  </si>
  <si>
    <t>F.14.2.</t>
  </si>
  <si>
    <t>F.14.3.</t>
  </si>
  <si>
    <t>F.14.4.</t>
  </si>
  <si>
    <t>F.14.5.</t>
  </si>
  <si>
    <t>F.14.6.</t>
  </si>
  <si>
    <t>F.14.7.</t>
  </si>
  <si>
    <t>F.14.8.</t>
  </si>
  <si>
    <t>F.14.9.</t>
  </si>
  <si>
    <t>F.15.1.</t>
  </si>
  <si>
    <t>F.15.2.</t>
  </si>
  <si>
    <t>F.15.3.</t>
  </si>
  <si>
    <t>F.15.4.</t>
  </si>
  <si>
    <t>F.15.5.</t>
  </si>
  <si>
    <t>F.15.6.</t>
  </si>
  <si>
    <t>F.15.7.</t>
  </si>
  <si>
    <t>F.15.8.</t>
  </si>
  <si>
    <t>F.15.9.</t>
  </si>
  <si>
    <t>F.16.1.</t>
  </si>
  <si>
    <t>F.16.2.</t>
  </si>
  <si>
    <t>F.16.3.</t>
  </si>
  <si>
    <t>F.16.4.</t>
  </si>
  <si>
    <t>Canalización 5 rutas desde Sala de Control hasta cámara CI-02</t>
  </si>
  <si>
    <t>Instalación de instrumentos locales</t>
  </si>
  <si>
    <t>Canalización de cuatro rutas de conduit</t>
  </si>
  <si>
    <t>E.4.4.</t>
  </si>
  <si>
    <t>Instalación válvula de corte UBP#3</t>
  </si>
  <si>
    <t>E.9.10.</t>
  </si>
  <si>
    <t>Instalación transformador</t>
  </si>
  <si>
    <t>OBRAS CONTROL Y COMUNICACIÓN</t>
  </si>
  <si>
    <t>Cableado, conexionado (conectorizado)</t>
  </si>
  <si>
    <t>Programación/Integración del sistema de control de estación entre ríos</t>
  </si>
  <si>
    <t>Programación/Integración del sistema de control de estación Tarija</t>
  </si>
  <si>
    <t>G.16.3.</t>
  </si>
  <si>
    <t>Verificación/Ajuste de válvula</t>
  </si>
  <si>
    <t>F.6.10.</t>
  </si>
  <si>
    <t>F.10.22.</t>
  </si>
  <si>
    <t>F.11.22.</t>
  </si>
  <si>
    <t>F.12.22.</t>
  </si>
  <si>
    <t>Verificación/Configuración de B/S</t>
  </si>
  <si>
    <t>Construcción e instalación de fundaciones para "FLARE" y líneas de arriostre.</t>
  </si>
  <si>
    <t>Replanteo Topográfico y Estudio Geotécnico.</t>
  </si>
  <si>
    <t>Construcción e instalación de fundaciones para KOD.</t>
  </si>
  <si>
    <t>Construcción e instalación de losa para Puente de Medición PM-0200.</t>
  </si>
  <si>
    <t>Excavación y compactación</t>
  </si>
  <si>
    <t>C.2.1.</t>
  </si>
  <si>
    <t>Fundaciones y estructuras</t>
  </si>
  <si>
    <t xml:space="preserve">Construcción de muros </t>
  </si>
  <si>
    <t>C.2.2.</t>
  </si>
  <si>
    <t>C.2.3.</t>
  </si>
  <si>
    <t>C.2.4.</t>
  </si>
  <si>
    <t>C.2.5.</t>
  </si>
  <si>
    <t>Cimentación</t>
  </si>
  <si>
    <t>C.4.1.</t>
  </si>
  <si>
    <t>C.4.2.</t>
  </si>
  <si>
    <t>C.5.1.</t>
  </si>
  <si>
    <t>C.5.2.</t>
  </si>
  <si>
    <t>C.6.1.</t>
  </si>
  <si>
    <t>Excavación y compactación fundación principal</t>
  </si>
  <si>
    <t>Cimentación fundación principal</t>
  </si>
  <si>
    <t>Excavación y compactación fundaciones secundarías</t>
  </si>
  <si>
    <t>Cimentación fundaciones secundarías</t>
  </si>
  <si>
    <t>C.7.1.</t>
  </si>
  <si>
    <t>Excavación y compactación silleta 1</t>
  </si>
  <si>
    <t>Cimentación silleta 1</t>
  </si>
  <si>
    <t>Excavación y compactación silleta 2</t>
  </si>
  <si>
    <t>Cimentación silleta 2</t>
  </si>
  <si>
    <t>C.10.</t>
  </si>
  <si>
    <t>C.8.1.</t>
  </si>
  <si>
    <t>C.8.2.</t>
  </si>
  <si>
    <t xml:space="preserve">Excavación y compactación </t>
  </si>
  <si>
    <t>C.9.1.</t>
  </si>
  <si>
    <t>C.9.2.</t>
  </si>
  <si>
    <t>C.10.1.</t>
  </si>
  <si>
    <t>C.10.2.</t>
  </si>
  <si>
    <t>Construcción e instalación de muro cortafuego para SCI en área de tanques de GLP.</t>
  </si>
  <si>
    <t>Construcción e instalación de los sistemas de drenaje industrial y pluvial.</t>
  </si>
  <si>
    <t>C.12.1.</t>
  </si>
  <si>
    <t>Cimentación PS-02</t>
  </si>
  <si>
    <t>C.12.2.</t>
  </si>
  <si>
    <t>Construcción e instalación de fundaciones para soportes de cajas de paso TK</t>
  </si>
  <si>
    <t>Construcción e instalación de fundaciones para soportes de botoneras TK</t>
  </si>
  <si>
    <t>Construcción e instalación de fundaciones para soportes de pasarelas TK</t>
  </si>
  <si>
    <t>Construcción e instalación de fundaciones para soportes de tuberías tercer nivel.</t>
  </si>
  <si>
    <t>Construcción e instalación de fundaciones para soportes de tuberías segundo nivel.</t>
  </si>
  <si>
    <t>Cimentación PS-01</t>
  </si>
  <si>
    <t>Cimentación PS-04</t>
  </si>
  <si>
    <t>Cimentación PS-03</t>
  </si>
  <si>
    <t>Construcción e instalación de fundaciones para soportes de tuberías primer nivel.</t>
  </si>
  <si>
    <t>Cimentación SOP-01</t>
  </si>
  <si>
    <t>Cimentación SOP-02</t>
  </si>
  <si>
    <t>Cimentación fundación tipo 1 modificada</t>
  </si>
  <si>
    <t xml:space="preserve">Cimentación fundación tipo 1 </t>
  </si>
  <si>
    <t>Excavación fundación tipo 3</t>
  </si>
  <si>
    <t>Cimentación fundación tipo 3</t>
  </si>
  <si>
    <t>Excavación fundación tipo EM</t>
  </si>
  <si>
    <t>Cimentación fundación tipo EM</t>
  </si>
  <si>
    <t>Construcción e instalación de fundaciones para cubierta pozo Slop</t>
  </si>
  <si>
    <t>Cimentación fundación tipo 2</t>
  </si>
  <si>
    <t>Cimentación zapata</t>
  </si>
  <si>
    <t>Cimentación de muro</t>
  </si>
  <si>
    <t>C.13.2.</t>
  </si>
  <si>
    <t>C.13.3.</t>
  </si>
  <si>
    <t>C.15.1.</t>
  </si>
  <si>
    <t>C.15.2.</t>
  </si>
  <si>
    <t>Baranda</t>
  </si>
  <si>
    <t>Aceras</t>
  </si>
  <si>
    <t>Cimentación acera</t>
  </si>
  <si>
    <t>Relleno y compactación</t>
  </si>
  <si>
    <t>C.1.1.</t>
  </si>
  <si>
    <t>Excavación sin picado y compactación ruta eléctrica # 1</t>
  </si>
  <si>
    <t>Excavación con picado y compactación ruta eléctrica # 1</t>
  </si>
  <si>
    <t>Excavación con picado y compactación ruta eléctrica # 2</t>
  </si>
  <si>
    <t>Excavación sin picado y compactación ruta eléctrica # 2</t>
  </si>
  <si>
    <t>Excavación sin picado y compactación ruta eléctrica # 3</t>
  </si>
  <si>
    <t>Excavación con picado y compactación ruta eléctrica # 3</t>
  </si>
  <si>
    <t>Excavación sin picado y compactación ruta eléctrica # 4</t>
  </si>
  <si>
    <t>Excavación con picado y compactación ruta eléctrica # 4</t>
  </si>
  <si>
    <t>Excavación sin picado y compactación ruta eléctrica # 5</t>
  </si>
  <si>
    <t>Excavación con picado y compactación ruta eléctrica # 5</t>
  </si>
  <si>
    <t>Excavación sin picado y compactación ruta instrumentación # 1</t>
  </si>
  <si>
    <t>Excavación con picado y compactación ruta instrumentación # 1</t>
  </si>
  <si>
    <t>Excavación sin picado y compactación ruta instrumentación # 2</t>
  </si>
  <si>
    <t>Excavación con picado y compactación ruta instrumentación # 2</t>
  </si>
  <si>
    <t>Excavación sin picado y compactación ruta instrumentación # 3</t>
  </si>
  <si>
    <t>Excavación con picado y compactación ruta instrumentación # 3</t>
  </si>
  <si>
    <t>Excavación sin picado y compactación ruta instrumentación # 4</t>
  </si>
  <si>
    <t>Excavación con picado y compactación ruta instrumentación # 4</t>
  </si>
  <si>
    <t>Replanteo topográfico</t>
  </si>
  <si>
    <t>C.1.2.</t>
  </si>
  <si>
    <t>Estudio geotécnico</t>
  </si>
  <si>
    <t xml:space="preserve">Segunda Etapa: Entrega de la ingeniería por parte de la CONTRATISTA y Revisión por YPFB-TR. </t>
  </si>
  <si>
    <t>Revisión y Validación de la ingeniería de Proyecto área Civil.</t>
  </si>
  <si>
    <t>Revisión y Validación de la ingeniería de Proyecto área Mecánica.</t>
  </si>
  <si>
    <t xml:space="preserve">Primera Etapa: Relevamiento de datos en campo, análisis y desarrollo. </t>
  </si>
  <si>
    <t xml:space="preserve">Tercera Etapa: Corrección y aprobación de la documentación. </t>
  </si>
  <si>
    <t>B.3.1</t>
  </si>
  <si>
    <t>B.3.2</t>
  </si>
  <si>
    <t>B.3.2.1</t>
  </si>
  <si>
    <t>B.3.2.2</t>
  </si>
  <si>
    <t>B.3.3</t>
  </si>
  <si>
    <t>B.1.1.</t>
  </si>
  <si>
    <t>B.1.2.</t>
  </si>
  <si>
    <t>B.1.3.</t>
  </si>
  <si>
    <t>B.4.1.</t>
  </si>
  <si>
    <t>B.4.2.</t>
  </si>
  <si>
    <t>B.4.3.</t>
  </si>
  <si>
    <t>A.4.</t>
  </si>
  <si>
    <t>Instalación de obrador, almacén, oficina (contratista).</t>
  </si>
  <si>
    <t>A.2.</t>
  </si>
  <si>
    <t>A.1.</t>
  </si>
  <si>
    <t>A.2.1.</t>
  </si>
  <si>
    <t>A.2.2.</t>
  </si>
  <si>
    <t>A.2.3.</t>
  </si>
  <si>
    <t>A.2.4.</t>
  </si>
  <si>
    <t>A.3.1</t>
  </si>
  <si>
    <t>A.3.2</t>
  </si>
  <si>
    <t>Desinstalación de campamento</t>
  </si>
  <si>
    <t>Transporte y devolución de equipos y materiales sobrantes y/o desmontados desde obra hasta almacenes de YPFB TR Santa Cruz de la Sierra.</t>
  </si>
  <si>
    <t>A.4.1.</t>
  </si>
  <si>
    <t>A.4.2.</t>
  </si>
  <si>
    <t>A.4.3.</t>
  </si>
  <si>
    <t>A.4.4.</t>
  </si>
  <si>
    <t>Desinstalación de oficina de fiscales.</t>
  </si>
  <si>
    <t>Desinstalación de obrador, almacén y oficina</t>
  </si>
  <si>
    <t xml:space="preserve">Gestiones ambientales. </t>
  </si>
  <si>
    <t>B.1.</t>
  </si>
  <si>
    <t>B.1.2.1.</t>
  </si>
  <si>
    <t>B.1.2.2.</t>
  </si>
  <si>
    <t>Excavación y compactación cámaras eléctricas</t>
  </si>
  <si>
    <t>Cimentación cámaras eléctricas</t>
  </si>
  <si>
    <t xml:space="preserve">Excavación y compactación cámara drenaje pluvial </t>
  </si>
  <si>
    <t>Cimentación cámaras drenaje pluvial</t>
  </si>
  <si>
    <t>Adecuación de cámaras existentes</t>
  </si>
  <si>
    <t>C.11.1.</t>
  </si>
  <si>
    <t>Cámaras eléctricas</t>
  </si>
  <si>
    <t>C.11.2.</t>
  </si>
  <si>
    <t>Cámaras de drenaje pluvial</t>
  </si>
  <si>
    <t>Excavación</t>
  </si>
  <si>
    <t>Adecuación de cámaras</t>
  </si>
  <si>
    <t>Excavación y compactación PS-01</t>
  </si>
  <si>
    <t>Excavación y compactación PS-02</t>
  </si>
  <si>
    <t>Excavación y compactación PS-04</t>
  </si>
  <si>
    <t>Excavación y compactación PS-03</t>
  </si>
  <si>
    <t>Excavación y compactación SOP-01</t>
  </si>
  <si>
    <t>Excavación y compactación SOP-02</t>
  </si>
  <si>
    <t>Excavación y compactación fundación tipo 4</t>
  </si>
  <si>
    <t>Cimentación y compactación fundación tipo 4</t>
  </si>
  <si>
    <t>Excavación y compactación fundación tipo 1 modificada</t>
  </si>
  <si>
    <t xml:space="preserve">Excavación y compactación fundación tipo 1 </t>
  </si>
  <si>
    <t>Excavación y compactación fundación tipo 2</t>
  </si>
  <si>
    <t>C.3.1.</t>
  </si>
  <si>
    <t>C.3.2.</t>
  </si>
  <si>
    <t>C.5.3.</t>
  </si>
  <si>
    <t>C.5.4.</t>
  </si>
  <si>
    <t>C.6.</t>
  </si>
  <si>
    <t>C.10.1.1.</t>
  </si>
  <si>
    <t>C.10.1.2.</t>
  </si>
  <si>
    <t>C.10.2.1.</t>
  </si>
  <si>
    <t>C.10.2.2.</t>
  </si>
  <si>
    <t>C.10.3.1.</t>
  </si>
  <si>
    <t>C.10.3.2.</t>
  </si>
  <si>
    <t>C.11.3.</t>
  </si>
  <si>
    <t>C.14.1.</t>
  </si>
  <si>
    <t>C.14.2.</t>
  </si>
  <si>
    <t>C.14.3.</t>
  </si>
  <si>
    <t>DATOS GENERALES</t>
  </si>
  <si>
    <t>Proyecto:</t>
  </si>
  <si>
    <t>Actividad:</t>
  </si>
  <si>
    <t>"ADECUACIÓN ESTACIÓN VILLA MONTES POLIDUCTO"</t>
  </si>
  <si>
    <t>Precio Productivo</t>
  </si>
  <si>
    <t>SUBTOTAL MANO DE OBRA</t>
  </si>
  <si>
    <t>IMPUESTOS (IVA) MANO DE OBRA  (% SUBTOTAL MANO DE OBRA + BENEFICIOS SOCIALES)</t>
  </si>
  <si>
    <t>TOTAL PRECIO UNITARIO ADOPTADO ( = 1 + 2 + 3 +4 + 5 + 6)</t>
  </si>
  <si>
    <t>Camino</t>
  </si>
  <si>
    <t>C.13.1.</t>
  </si>
  <si>
    <t>H.</t>
  </si>
  <si>
    <t>Databook Mecánico</t>
  </si>
  <si>
    <t>H.1.</t>
  </si>
  <si>
    <t>H.2.</t>
  </si>
  <si>
    <t>H.3.</t>
  </si>
  <si>
    <t>H.4.</t>
  </si>
  <si>
    <t>Databook Eléctrico</t>
  </si>
  <si>
    <t>Databook Instrumentación y Control</t>
  </si>
  <si>
    <t>C.2.6.</t>
  </si>
  <si>
    <t>C.2.7.</t>
  </si>
  <si>
    <t>C.2.8.</t>
  </si>
  <si>
    <t>C.2.9.</t>
  </si>
  <si>
    <t>C.2.10.</t>
  </si>
  <si>
    <t>Excavaciones y rellenos.</t>
  </si>
  <si>
    <t>Construcción de techo</t>
  </si>
  <si>
    <t>Construcción de piso</t>
  </si>
  <si>
    <r>
      <t>M</t>
    </r>
    <r>
      <rPr>
        <sz val="11"/>
        <color theme="1"/>
        <rFont val="Arial"/>
        <family val="2"/>
      </rPr>
      <t>³</t>
    </r>
  </si>
  <si>
    <t>C.2.11.</t>
  </si>
  <si>
    <t>Construcción de trinchera</t>
  </si>
  <si>
    <t>Pintado</t>
  </si>
  <si>
    <t>A.3.</t>
  </si>
  <si>
    <t>Pintado de aceras, fundaciones, cajas, conduits, letreros y otros</t>
  </si>
  <si>
    <t>Pintado de tuberías y estructuras metálicas</t>
  </si>
  <si>
    <t>Arenado abrasivo a metal blanco</t>
  </si>
  <si>
    <t>Pintado tricapa pintura epóxica</t>
  </si>
  <si>
    <t>Excavación para tendido de tubería de GLP</t>
  </si>
  <si>
    <t>Excavaciones para sistema de puesta a tierra</t>
  </si>
  <si>
    <t>Excavaciones para tuberías Sistema de agua contra incendio con picado</t>
  </si>
  <si>
    <t>Excavaciones para tuberías Sistema de agua contra incendio sin picado</t>
  </si>
  <si>
    <t>Provisión e Instalación detectores de humo/fuego multipropósito</t>
  </si>
  <si>
    <t>Sistema eléctrico</t>
  </si>
  <si>
    <t>Diseño y Construcción Caseta de Control y Distribución Eléctrica.</t>
  </si>
  <si>
    <t>Provisión e Instalación de equipos de aire acondicionado</t>
  </si>
  <si>
    <t>Instalación de campamento (incluye comedor, sanitarios, servicios hidrosanitarios, eléctricos, telecomunicación, y otros.)</t>
  </si>
  <si>
    <t>Provisión de oficina para fiscales (Incluye mobiliario, internet, Agua embotellada, cafetera y limpieza)</t>
  </si>
  <si>
    <t>Transporte de equipos y materiales desde almacenes de YPFB TR -  Santa Cruz de la Sierra hasta el lugar de las obras.</t>
  </si>
  <si>
    <t>REVISIÓN Y VALIDACIÓN DE LA INGENIERÍA DEL PROYECTO</t>
  </si>
  <si>
    <t>Instalación, programación, integración y puesta en marcha del gabinete de control PCB-002 en Caseta de control y distribución eléctrica.</t>
  </si>
  <si>
    <t>Instalación, programación, integración y puesta en marcha del gabinete de control SS-002 en  Caseta de control y distribución eléctrica.</t>
  </si>
  <si>
    <t>Integración del sistema de detección temprana de incendio con el sistema de control/seguridad.</t>
  </si>
  <si>
    <t>Revisión y Validación de la ingeniería de Proyecto área Eléctrica.</t>
  </si>
  <si>
    <t>B.2.</t>
  </si>
  <si>
    <t>B.3.</t>
  </si>
  <si>
    <t>B.4.</t>
  </si>
  <si>
    <t>B.4.2.1.</t>
  </si>
  <si>
    <t>B.4.2.2.</t>
  </si>
  <si>
    <t>Canalización, cableado y conexionado de la parte de potencia y mando de dos compresores de GLP (K-500A, K-500B).</t>
  </si>
  <si>
    <t>Canalización, cableado y conexionado de la parte de potencia y mando de dos bombas receptoras de GLP (P-500A, P-500B).</t>
  </si>
  <si>
    <t>Canalización, cableado y conexionado de la parte de potencia y mando de la bomba de lubricación LUB-01.</t>
  </si>
  <si>
    <t>Canalización, cableado y conexionado de enclavamientos de la unidad principal de bombeo N° 4 (UBP#4).</t>
  </si>
  <si>
    <t>Canalización, cableado y conexionado de servicios auxiliares generador eléctrico GEN-01.</t>
  </si>
  <si>
    <t>Configuración y puesta en marcha de equipos faltantes en el centro de control de motores CCM-01.</t>
  </si>
  <si>
    <t>Adecuación, Cableado, conexionado y puesta en marcha del tablero de distribución TD-01.</t>
  </si>
  <si>
    <t>Acometida principal e-House hacia tablero sala de control TD-06.</t>
  </si>
  <si>
    <t>Sistema de respaldo de energía UPS-01.</t>
  </si>
  <si>
    <t>Instalación y puesta en marcha de tres tableros de distribución asociados al sistema de respaldo eléctrico UPS-01.</t>
  </si>
  <si>
    <t>Instalación y puesta en marcha del tablero TD-05.</t>
  </si>
  <si>
    <t>Instalación del sistema de puesta a tierra.</t>
  </si>
  <si>
    <t>Canalización desde e-House hasta cámara CI-02.</t>
  </si>
  <si>
    <t>Instalación, "calibración/configuración" y puesta en marcha de instrumentos asociados a la succión y descarga de las bombas "Booster" P-100A y P-100B.</t>
  </si>
  <si>
    <t>Instalación, "calibración/configuración" y puesta en marcha de instrumentos asociados a la succión y descarga de las bombas "Booster" P-200A y P-200B.</t>
  </si>
  <si>
    <t>Instalación, "calibración/configuración" y puesta en marcha de instrumentos asociados a la succión y descarga de las bombas principales UBP#1, UBP#3.</t>
  </si>
  <si>
    <t>Instalación, "calibración/configuración" y puesta en marcha de un transmisor de nivel para el pozo SLOP LIT-0101.</t>
  </si>
  <si>
    <t>Instalación y puesta en marcha de la válvula de gas combustible ESDV-2132.</t>
  </si>
  <si>
    <t>Instalación y puesta en marcha de balizas y sirenas.</t>
  </si>
  <si>
    <t>Instalación y puesta en marcha de botoneras de paro de emergencia.</t>
  </si>
  <si>
    <t>Instalación, "calibración", configuración y puesta en marcha de instrumentos asociados al tanque horizontal TK-189.</t>
  </si>
  <si>
    <t>Instalación, "calibración", configuración y puesta en marcha de  instrumentos asociados al tanque horizontal TK-190.</t>
  </si>
  <si>
    <t>Instalación, "calibración", configuración y puesta en marcha de  instrumentos asociados al tanque horizontal TK-191.</t>
  </si>
  <si>
    <t xml:space="preserve">Instalación, "calibración", configuración y puesta en marcha de instrumentos en tanque separador V-800 (KOD). </t>
  </si>
  <si>
    <t xml:space="preserve">Instalación, "calibración", configuración y puesta en marcha del panel de ignición e instrumentos asociados al quemador FS-800.  </t>
  </si>
  <si>
    <t xml:space="preserve">Instalación, "calibración", configuración y puesta en marcha de detectores de fuego en tanques horizontales, sala de bombas UBP y bombas booster.  </t>
  </si>
  <si>
    <t>Instalación y puesta en marcha de la válvula de diluvio DV-3799.</t>
  </si>
  <si>
    <t>Instalación, programación, integración y puesta en marcha del gabinete de control PCB-001 en sala eléctrica (e-house).</t>
  </si>
  <si>
    <t>Instalación, programación, integración y puesta en marcha del gabinete de control SS-001 en sala eléctrica (e-house).</t>
  </si>
  <si>
    <t>Instalación y puesta en marcha gabinete de comunicación COM-02.</t>
  </si>
  <si>
    <t>Integración del sistema de control de la UBP#4 con el sistema de control principal.</t>
  </si>
  <si>
    <t>Integración del sistema de generación eléctrica con el sistema de control principal.</t>
  </si>
  <si>
    <t>Tendido de conduit y cable de fibra óptica desde el gabinete COM-02 hasta el gabinete COM-03.</t>
  </si>
  <si>
    <t>Desarrollo de HMI.</t>
  </si>
  <si>
    <t>G.10.</t>
  </si>
  <si>
    <t>G.11.</t>
  </si>
  <si>
    <t>G.12.</t>
  </si>
  <si>
    <t>G.13.</t>
  </si>
  <si>
    <t>G.14.</t>
  </si>
  <si>
    <t>G.15.</t>
  </si>
  <si>
    <t>G.16.</t>
  </si>
  <si>
    <t>G.17.</t>
  </si>
  <si>
    <t>Construcción e instalación de fundación para bomba de agua P-3001A.</t>
  </si>
  <si>
    <t>Construcción e instalación de cámaras de paso para conduits, cámaras de drenaje pluvial y otros.</t>
  </si>
  <si>
    <t>Construcción e instalación de fundaciones para soportes de tuberías, manifolds, cajas de paso, pasarelas, equipos y otros requeridos.</t>
  </si>
  <si>
    <t>Construcción de caminos de acceso y aceras.</t>
  </si>
  <si>
    <t>Excavaciones, rellenos, compactación.</t>
  </si>
  <si>
    <t>Pintado de tuberías, estructuras metálicas, conduits, aceras, losas, fundaciones, soportes, pasarelas, escaleras, letreros de señalización y otros.</t>
  </si>
  <si>
    <t>Construcción e instalación de cámara para pozo bomba Slop (CS-0100).</t>
  </si>
  <si>
    <t>Canalización, cableado y conexionado de la parte de potencia y mando del sistema de enfriamiento de agua YUBA AC-3001 Y BOMBAS P-3001A/B.</t>
  </si>
  <si>
    <t>Canalización, cableado y conexionado de la parte de potencia y mando de la bomba del pozo SLOP P-0100.</t>
  </si>
  <si>
    <t>Instalación, "calibración/configuración" y puesta en marcha del puente de medición MFC-0200 e instrumentos asociados.</t>
  </si>
  <si>
    <t>Provisión, Instalación y puesta en marcha gabinete de comunicación COM-03.</t>
  </si>
  <si>
    <t>Integración del sistema de quema controlada (Flare) con el sistema de control/seguridad.</t>
  </si>
  <si>
    <t>G.18.</t>
  </si>
  <si>
    <t>Integración del sistema de transferencia automática (STA)con el sistema de control principal.</t>
  </si>
  <si>
    <t>Programación/Integración del centro de control de motores (CCM) con el sistema de control principal.</t>
  </si>
  <si>
    <t>Integración del sistema de respaldo (UPS) con el sistema de control principal.</t>
  </si>
  <si>
    <t>Instalación Tablero TD-02 (24 VDC)</t>
  </si>
  <si>
    <t>Instalación Tablero TD-03 (220 VAC)</t>
  </si>
  <si>
    <t>Instalación Tablero TD-04 (220 VAC)</t>
  </si>
  <si>
    <t>Sistema de tomacorrientes</t>
  </si>
  <si>
    <t>Iluminación en el sector puente de gas natural y parte trasera UBPs</t>
  </si>
  <si>
    <t>Iluminación sala de bombas principales UBPs</t>
  </si>
  <si>
    <t>Ítem:</t>
  </si>
  <si>
    <t>Ensayos no destructivos necesarios para la interconexión al SCI de 4"</t>
  </si>
  <si>
    <t>FORMATO B-1
PROGRAMA ADECUACIÓN POLIDUCTOS VILLA MONTES</t>
  </si>
  <si>
    <t xml:space="preserve">PLANILLA DE COTIZACIÓN </t>
  </si>
  <si>
    <t>ÍTEM</t>
  </si>
  <si>
    <t>Aprobación de Carpeta de Inicio Incluye habilitación de personal, equipos y maquinaria.</t>
  </si>
  <si>
    <t>Revisión de Documentos (índices, memorias de calculo, memoria, filosofías, hojas de datos, listas, especificaciones, etc.).</t>
  </si>
  <si>
    <t>Revisión de Planos (Índices, Diagramas, Planos, Isométricos, Maqueta 3D).</t>
  </si>
  <si>
    <t>Revisión y Validación de la ingeniería de Proyecto área Instrumentación, Control y Comunicación.</t>
  </si>
  <si>
    <t>Construcción e instalación de fundaciones para soportes de luminarias TK</t>
  </si>
  <si>
    <t>OBRAS MECÁNICAS Y METAL-MECÁNICAS</t>
  </si>
  <si>
    <t>D.1.1</t>
  </si>
  <si>
    <t>Izaje y aseguramiento de Flare</t>
  </si>
  <si>
    <t>D.1.2</t>
  </si>
  <si>
    <t>Pulgadas diametrales de soldadura  de línea de 4" de llegada a Flare (desde brida de Salida de KOD a Brida de ingreso a Flare)</t>
  </si>
  <si>
    <t>PLG Diam.</t>
  </si>
  <si>
    <t>D.1.3</t>
  </si>
  <si>
    <t>Ensayos no destructivos de línea de 4" de llegada a Flare (desde brida de Salida de KOD a Brida de ingreso a Flare)</t>
  </si>
  <si>
    <t>D.1.4</t>
  </si>
  <si>
    <t>Pulgadas diametrales de soldadura  de línea de  1"de llegada a Flare (desde brida de Salida de KOD a Brida de ingreso a Flare, incluye adecuación de línea existente)</t>
  </si>
  <si>
    <t>D.1.5</t>
  </si>
  <si>
    <t>Ensayos no destructivos de línea de 1" de llegada a Flare (desde brida de Salida de KOD a Brida de ingreso a Flare)</t>
  </si>
  <si>
    <t>D.1.6</t>
  </si>
  <si>
    <t>Precomicionado, Comisionado y Puesta en Marcha</t>
  </si>
  <si>
    <t>D.2.1</t>
  </si>
  <si>
    <t xml:space="preserve">Montaje aseguramiento y puesta en marcha de KOD en fundación, (incluye instalación de válvulas). </t>
  </si>
  <si>
    <t>D.2.2</t>
  </si>
  <si>
    <t xml:space="preserve">Pulgadas diametrales de soldadura  de línea de 4" de llegada y salida  a KOD hasta sector tanques salchicha </t>
  </si>
  <si>
    <t>D.2.3</t>
  </si>
  <si>
    <t xml:space="preserve">Ensayos no destructivos de línea de 4" de llegada y salida  a KOD hasta sector tanques salchicha </t>
  </si>
  <si>
    <t>D.2.4</t>
  </si>
  <si>
    <t xml:space="preserve">Pulgadas diametrales de soldadura  de línea de  3" de llegada y salida  a KOD hasta sector tanques salchicha </t>
  </si>
  <si>
    <t>D.2.5</t>
  </si>
  <si>
    <t xml:space="preserve">Ensayos no destructivos de línea de 3"  de llegada y salida  a KOD hasta sector tanques salchicha </t>
  </si>
  <si>
    <t>D.2.6</t>
  </si>
  <si>
    <t xml:space="preserve">Pulgadas diametrales de soldadura  de línea de  2" de llegada y salida  a KOD hasta sector tanques salchicha </t>
  </si>
  <si>
    <t>D.2.7</t>
  </si>
  <si>
    <t xml:space="preserve">Ensayos no destructivos de línea de 2"  de llegada y salida  a KOD hasta sector tanques salchicha </t>
  </si>
  <si>
    <t>D.2.8</t>
  </si>
  <si>
    <t xml:space="preserve">Pulgadas diametrales de soldadura  de línea de  1" de llegada y salida  a KOD hasta sector tanques salchicha </t>
  </si>
  <si>
    <t>D.2.9</t>
  </si>
  <si>
    <t xml:space="preserve">Ensayos no destructivos de línea de 1" de llegada y salida  a KOD hasta sector tanques salchicha </t>
  </si>
  <si>
    <t>D.3.1</t>
  </si>
  <si>
    <t>Pulgadas diametrales Tk.189, Tk.190 y Tk.191 líneas de salida de 6"</t>
  </si>
  <si>
    <t>D.3.2</t>
  </si>
  <si>
    <t>Ensayos no destructivos Tk.189, Tk.190 y Tk.191 líneas de salida de 6"</t>
  </si>
  <si>
    <t>D.3.3</t>
  </si>
  <si>
    <t>Pulgadas diametrales Tk.189, Tk.190 y Tk.191 líneas de entrada y salida de 4"</t>
  </si>
  <si>
    <t>D.3.4</t>
  </si>
  <si>
    <t>Ensayos no destructivos Tk.189, Tk.190 y Tk.191 líneas de entrada y salida de 4"</t>
  </si>
  <si>
    <t>D.3.5</t>
  </si>
  <si>
    <t>Pulgadas diametrales Tk.189, Tk.190 y Tk.191 líneas de entrada y salida de 3"</t>
  </si>
  <si>
    <t>D.3.6</t>
  </si>
  <si>
    <t>Ensayos no destructivos Tk.189, Tk.190 y Tk.191 líneas de entrada y salida de 3"</t>
  </si>
  <si>
    <t>D.3.7</t>
  </si>
  <si>
    <t>Pulgadas diametrales Tk.189, Tk.190 y Tk.191 líneas de entrada y salida de 2"</t>
  </si>
  <si>
    <t>D.3.8</t>
  </si>
  <si>
    <t>Ensayos no destructivos Tk.189, Tk.190 y Tk.191 líneas de entrada y salida de 2"</t>
  </si>
  <si>
    <t>D.3.9</t>
  </si>
  <si>
    <t>Pulgadas diametrales Tk.189, Tk.190 y Tk.191 líneas de entrada y salida de 1"</t>
  </si>
  <si>
    <t>D.3.10</t>
  </si>
  <si>
    <t>Ensayos no destructivos Tk.189, Tk.190 y Tk.191 líneas de entrada y salida de 1"</t>
  </si>
  <si>
    <t>D.3.11</t>
  </si>
  <si>
    <t>Pulgadas diametrales Tk.189, Tk.190 y Tk.191 líneas de entrada y salida de 1/2"</t>
  </si>
  <si>
    <t>D.3.12</t>
  </si>
  <si>
    <t>Ensayos no destructivos Tk.189, Tk.190 y Tk.191 líneas de centrada y salida de 1/2"</t>
  </si>
  <si>
    <t>D.4.</t>
  </si>
  <si>
    <t>D.4.1</t>
  </si>
  <si>
    <t xml:space="preserve">Montaje, conexión y puesta en marcha del Sistema Contra Incendios en tercer nivel (incluye instalación de válvulas manuales, válvulas de diluvio accesorios e intervenciones). </t>
  </si>
  <si>
    <t>D.4.2</t>
  </si>
  <si>
    <t>Pulgadas diametrales necesarias para la interconexión al SCI de 6"</t>
  </si>
  <si>
    <t>D.4.3</t>
  </si>
  <si>
    <t>Ensayos no destructivos necesarios para la interconexión al SCI de 6"</t>
  </si>
  <si>
    <t>D.4.4</t>
  </si>
  <si>
    <t>Pulgadas diametrales necesarias para la interconexión al SCI de 4"</t>
  </si>
  <si>
    <t>D.4.5</t>
  </si>
  <si>
    <t>D.4.6</t>
  </si>
  <si>
    <t>Pulgadas diametrales necesarias para la interconexión al SCI de  2 ½"</t>
  </si>
  <si>
    <t>D.4.7</t>
  </si>
  <si>
    <r>
      <t xml:space="preserve">Ensayos no destructivos necesarios para la interconexión al SCI de 2 </t>
    </r>
    <r>
      <rPr>
        <sz val="11"/>
        <color theme="1"/>
        <rFont val="Calibri"/>
        <family val="2"/>
      </rPr>
      <t>½</t>
    </r>
    <r>
      <rPr>
        <sz val="11"/>
        <color theme="1"/>
        <rFont val="Calibri"/>
        <family val="2"/>
        <scheme val="minor"/>
      </rPr>
      <t>"</t>
    </r>
  </si>
  <si>
    <t>D.5</t>
  </si>
  <si>
    <t>D.5.1</t>
  </si>
  <si>
    <t>D.5.2</t>
  </si>
  <si>
    <t>D.5.3</t>
  </si>
  <si>
    <t>D.5.4</t>
  </si>
  <si>
    <t>D.6</t>
  </si>
  <si>
    <t>D.6.1</t>
  </si>
  <si>
    <t>D.6.2</t>
  </si>
  <si>
    <t>Pulgadas diametrales necesarias para la interconexión drenaje, purga, alivio y conexión en serie entre bombas booster nuevas y antiguas.de 3"</t>
  </si>
  <si>
    <t>D.6.3</t>
  </si>
  <si>
    <t>D.6.4</t>
  </si>
  <si>
    <t>Pulgadas diametrales necesarias para la interconexión drenaje, purga, alivio y conexión en serie entre bombas booster nuevas y antiguas de 2"</t>
  </si>
  <si>
    <t>D.6.5</t>
  </si>
  <si>
    <t>D.7</t>
  </si>
  <si>
    <t>D.7.1</t>
  </si>
  <si>
    <t>D.7.2</t>
  </si>
  <si>
    <t>D.7.3</t>
  </si>
  <si>
    <t>D.8</t>
  </si>
  <si>
    <t>D.8.1</t>
  </si>
  <si>
    <t>D.8.2</t>
  </si>
  <si>
    <t>D.8.3</t>
  </si>
  <si>
    <t>D.8.4</t>
  </si>
  <si>
    <t>D.8.5</t>
  </si>
  <si>
    <t>D.9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</si>
  <si>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</si>
  <si>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</si>
  <si>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</si>
  <si>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</si>
  <si>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</si>
  <si>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</si>
  <si>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</si>
  <si>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</si>
  <si>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</si>
  <si>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D.10</t>
  </si>
  <si>
    <t>D.10.1</t>
  </si>
  <si>
    <t>D.10.2</t>
  </si>
  <si>
    <t>D.10.3</t>
  </si>
  <si>
    <t>D.11</t>
  </si>
  <si>
    <t>D.11.1</t>
  </si>
  <si>
    <t>D.11.2</t>
  </si>
  <si>
    <t>D.12</t>
  </si>
  <si>
    <t>D.12.1</t>
  </si>
  <si>
    <t xml:space="preserve">Montaje, conexión y puesta en marcha de bomba de refrigeración de sistema de enfriamiento.   </t>
  </si>
  <si>
    <t>D.12.2</t>
  </si>
  <si>
    <t>Pulgadas diametrales necesarias para el montaje, conexión y puesta en marcha de bomba de refrigeración de sistema de enfriamiento 3".</t>
  </si>
  <si>
    <t>D.12.3</t>
  </si>
  <si>
    <t>Ensayos no destructivos necesarios para el montaje, conexión y puesta en marcha de bomba de refrigeración de sistema de enfriamiento 3".</t>
  </si>
  <si>
    <t>D.12.4</t>
  </si>
  <si>
    <r>
      <t xml:space="preserve">Pulgadas diametrales necesarias para el montaje, conexión y puesta en marcha de bomba de refrigeración de sistema de enfriamiento 1 </t>
    </r>
    <r>
      <rPr>
        <sz val="11"/>
        <color theme="1"/>
        <rFont val="Calibri"/>
        <family val="2"/>
      </rPr>
      <t>½</t>
    </r>
    <r>
      <rPr>
        <sz val="11"/>
        <color theme="1"/>
        <rFont val="Calibri"/>
        <family val="2"/>
        <scheme val="minor"/>
      </rPr>
      <t>".</t>
    </r>
  </si>
  <si>
    <t>D.12.5</t>
  </si>
  <si>
    <t>Ensayos no destructivos necesarios para el montaje, conexión y puesta en marcha de bomba de refrigeración de sistema de enfriamiento 1 ½".</t>
  </si>
  <si>
    <t>D.13</t>
  </si>
  <si>
    <t>D.13.1</t>
  </si>
  <si>
    <t>Soportes Metálicos tipo PS-01</t>
  </si>
  <si>
    <t>D.13.2</t>
  </si>
  <si>
    <t>Adecuación de Soportes Metálicos tipo PS-01 actualmente instalados.</t>
  </si>
  <si>
    <t>D.13.3</t>
  </si>
  <si>
    <t>D.13.4</t>
  </si>
  <si>
    <t>Adecuación de Soportes Metálicos tipo PS-02 actualmente instalados.</t>
  </si>
  <si>
    <t>D.13.5</t>
  </si>
  <si>
    <t>Soportes Metálicos tipo PS-03</t>
  </si>
  <si>
    <t>D.13.6</t>
  </si>
  <si>
    <t>Adecuación de Soportes Metálicos tipo PS-03 actualmente instalados.</t>
  </si>
  <si>
    <t>D.14</t>
  </si>
  <si>
    <t>D.14.1</t>
  </si>
  <si>
    <t>Soportes metálicos para luminarias.</t>
  </si>
  <si>
    <t>D.14.2</t>
  </si>
  <si>
    <t>Soportes metálicos para cajas de paso.</t>
  </si>
  <si>
    <t>D.14.3</t>
  </si>
  <si>
    <t>Soportes metálicos para botoneras.</t>
  </si>
  <si>
    <t>D.15</t>
  </si>
  <si>
    <t>D.15.1</t>
  </si>
  <si>
    <t>Soportes metálicos para cubierta de Pozo Slop, incluye cumbreras y bajantes.</t>
  </si>
  <si>
    <t>D.16</t>
  </si>
  <si>
    <t>D.16.1</t>
  </si>
  <si>
    <t>Ampliación de baranda de contención vehicular.</t>
  </si>
  <si>
    <t>D.16.2</t>
  </si>
  <si>
    <t>Tapas de cámaras eléctricas e instrumentación.</t>
  </si>
  <si>
    <t>D.17</t>
  </si>
  <si>
    <t>D.17.1</t>
  </si>
  <si>
    <t>Construcción de pasarelas y cruces de cañerías TIPO EM-001.</t>
  </si>
  <si>
    <t>D.17.2</t>
  </si>
  <si>
    <t>Construcción de pasarelas y cruces de cañerías TIPO EM-002.</t>
  </si>
  <si>
    <t>D.17.3</t>
  </si>
  <si>
    <t>Construcción de pasarelas y cruces de cañerías TIPO EM-003.</t>
  </si>
  <si>
    <t>D.18</t>
  </si>
  <si>
    <t>D.18.1</t>
  </si>
  <si>
    <t>Pruebas hidrostáticas a circuitos ANSI 150</t>
  </si>
  <si>
    <t>D.18.2</t>
  </si>
  <si>
    <t>Pruebas hidrostáticas a circuitos ANSI 300</t>
  </si>
  <si>
    <t>D.18.3</t>
  </si>
  <si>
    <t>Pruebas hidrostáticas a circuitos ANSI 900</t>
  </si>
  <si>
    <t>Montaje de luminarias</t>
  </si>
  <si>
    <t>Provisión e Instalación de puerta anti pánico</t>
  </si>
  <si>
    <t>Montaje, conexión y puesta en marcha de línea de 6"</t>
  </si>
  <si>
    <t>Pulgadas diametrales necesarias para el bajado e  interconexión de línea de 6" desde tercer nivel a primer nivel.</t>
  </si>
  <si>
    <t>Ensayos no destructivos necesarios  para el bajado e  interconexión de línea de 6" desde tercer nivel a primer nivel.</t>
  </si>
  <si>
    <t>Limpieza, secado y habilitación de líneas de 4" y 1" tendidas desde el primer, segundo  y tercer nivel.</t>
  </si>
  <si>
    <t>Montaje, conexión y puesta en marcha de líneas de drenaje, purga y alivio, en nivel 1, incluye instalación de válvulas.</t>
  </si>
  <si>
    <t>Ensayos no destructivos necesarios para la interconexión drenaje, purga, alivio y conexión en serie entre bombas booster nuevas y antiguas.de 3"</t>
  </si>
  <si>
    <t>Montaje, conexión y puesta en marcha del puente de medición incluye el montaje de válvulas.</t>
  </si>
  <si>
    <t>Pulgadas diametrales necesarias para la instalación y puesta en marcha del puente de medición de 3"</t>
  </si>
  <si>
    <t>Ensayos no destructivos necesarios para la instalación y puesta en marcha del puente de medición de 3"</t>
  </si>
  <si>
    <t>Montaje, conexión y puesta en marcha del manifold de regulación aguas abajo del puente de medición incluye el montaje de válvulas.</t>
  </si>
  <si>
    <t>Pulgadas diametrales necesarias para la construcción del manifold de regulación para el puente de medición. 4"</t>
  </si>
  <si>
    <t>Ensayos no destructivos necesarios para la para la construcción del manifold de regulación para el puente de medición. 4"</t>
  </si>
  <si>
    <t>Pulgadas diametrales necesarias para la construcción del manifold de regulación para el puente de medición. 2"</t>
  </si>
  <si>
    <t>Ensayos no destructivos necesarios para la para la construcción del manifold de regulación para el puente de medición. 2"</t>
  </si>
  <si>
    <t xml:space="preserve">Montaje, conexión y puesta de los cabezales de succión y descarga hacia las unidades de bombeo principales, montaje de válvulas manuales, actuadas válvulas de alivios, drenajes purgas. </t>
  </si>
  <si>
    <t xml:space="preserve">Pulgadas diametrales necesarias para la construcción de los cabezales de succión y descarga hacia las unidades de bombeo principales 6". </t>
  </si>
  <si>
    <t xml:space="preserve">Ensayos no destructivos necesarios para la construcción de los cabezales de succión y descarga hacia las unidades de bombeo principales 6". </t>
  </si>
  <si>
    <t xml:space="preserve">Pulgadas diametrales necesarias para la construcción de los cabezales de succión y descarga hacia las unidades de bombeo principales 4". </t>
  </si>
  <si>
    <t xml:space="preserve">Ensayos no destructivos necesarios para la construcción de los cabezales de succión y descarga hacia las unidades de bombeo principales 4". </t>
  </si>
  <si>
    <t xml:space="preserve">Pulgadas diametrales necesarias para la construcción de los cabezales de succión y descarga hacia las unidades de bombeo principales 2". </t>
  </si>
  <si>
    <t xml:space="preserve">Ensayos no destructivos necesarios para la construcción de los cabezales de succión y descarga hacia las unidades de bombeo principales 2". </t>
  </si>
  <si>
    <t xml:space="preserve">Pulgadas diametrales necesarias para la construcción de los cabezales de succión y descarga hacia las unidades de bombeo principales 1". </t>
  </si>
  <si>
    <t xml:space="preserve">Ensayos no destructivos necesarios para la construcción de los cabezales de succión y descarga hacia las unidades de bombeo principales 1". </t>
  </si>
  <si>
    <t xml:space="preserve">Montaje, conexión y puesta en marcha de líneas de gas combustible y gas arranque hasta UBP´s.  </t>
  </si>
  <si>
    <t>Pulgadas diametrales necesarias para la interconexión de líneas de gas combustible y gas arranque hasta UBP´s 2".</t>
  </si>
  <si>
    <t>Soldadura de placas de plancha metálica del pozo Slop e instalación de pozo metálico .</t>
  </si>
  <si>
    <t xml:space="preserve">Soldadura exotérmica </t>
  </si>
  <si>
    <t>Ensayos no destructivos necesarios para la interconexión drenaje, purga, alivio y conexión en serie entre bombas booster nuevas y antiguas.de 2"</t>
  </si>
  <si>
    <t>Soportes Metálicos tipo PS-02 (INCLUYE LAS 2 PATAS Y EL TRAVESAÑO)</t>
  </si>
  <si>
    <t>Pre comisionado, Comisionamiento y puesta en macha.</t>
  </si>
  <si>
    <t>Pre comisionado, Comisionado y Puesta en Marcha.</t>
  </si>
  <si>
    <t>Instalación, programación, integración, parametrización y puesta en marcha del gabinete de  medición FQI-0200.</t>
  </si>
  <si>
    <t>Programación/Integración del sistema de control de estación entre ríos y estación Tarija  con el sistema de control de estación villa montes.</t>
  </si>
  <si>
    <t>Databook Civil</t>
  </si>
  <si>
    <t>I</t>
  </si>
  <si>
    <t>COMPRAS DELEGADAS</t>
  </si>
  <si>
    <t>PRECIO UNITARIO (BS.)</t>
  </si>
  <si>
    <t>Construcción e instalación de fundaciones para la cubierta de Bomba Pozo Slop.</t>
  </si>
  <si>
    <t>C.3.</t>
  </si>
  <si>
    <t xml:space="preserve">C.4. </t>
  </si>
  <si>
    <t>C.4.3.</t>
  </si>
  <si>
    <t>C.4.4.</t>
  </si>
  <si>
    <t>C.5.</t>
  </si>
  <si>
    <t>C.6.2</t>
  </si>
  <si>
    <t>C.7.2.</t>
  </si>
  <si>
    <t>C.9.1.1.</t>
  </si>
  <si>
    <t>C.9.1.2.</t>
  </si>
  <si>
    <t>C.9.2.1.</t>
  </si>
  <si>
    <t>C.9.2.2.</t>
  </si>
  <si>
    <t>C.9.3</t>
  </si>
  <si>
    <t>C.9.3.1.</t>
  </si>
  <si>
    <t>C.9.3.2.</t>
  </si>
  <si>
    <t>C.10.1.3.</t>
  </si>
  <si>
    <t>C.10.1.4.</t>
  </si>
  <si>
    <t>C.10.3.</t>
  </si>
  <si>
    <t>C.10.3.3.</t>
  </si>
  <si>
    <t>C.10.3.4.</t>
  </si>
  <si>
    <t>C.10.4.</t>
  </si>
  <si>
    <t>C.10.4.1.</t>
  </si>
  <si>
    <t>C.10.4.2.</t>
  </si>
  <si>
    <t>C.10.4.3.</t>
  </si>
  <si>
    <t>C.10.4.4.</t>
  </si>
  <si>
    <t>C.10.5.</t>
  </si>
  <si>
    <t>C.10.5.1.</t>
  </si>
  <si>
    <t>C.10.5.2.</t>
  </si>
  <si>
    <t>C.10.5.3.</t>
  </si>
  <si>
    <t>C.10.5.4.</t>
  </si>
  <si>
    <t>C.10.5.5.</t>
  </si>
  <si>
    <t>C.10.5.6.</t>
  </si>
  <si>
    <t>C.10.6.</t>
  </si>
  <si>
    <t>C.10.6.1.</t>
  </si>
  <si>
    <t>C.10.6.2.</t>
  </si>
  <si>
    <t>C.10.7.</t>
  </si>
  <si>
    <t>C.10.7.1.</t>
  </si>
  <si>
    <t>C.10.7.2.</t>
  </si>
  <si>
    <t>C.10.8.</t>
  </si>
  <si>
    <t>C.10.8.1.</t>
  </si>
  <si>
    <t>C.10.8.2.</t>
  </si>
  <si>
    <t>C.13.1.1</t>
  </si>
  <si>
    <t>C.13.2.1.</t>
  </si>
  <si>
    <t>C.13.2.2.</t>
  </si>
  <si>
    <t>C.13.3.1.</t>
  </si>
  <si>
    <t>C.13.3.2.</t>
  </si>
  <si>
    <t>C.14.4.</t>
  </si>
  <si>
    <t>C.14.5.</t>
  </si>
  <si>
    <t>C.14.6.</t>
  </si>
  <si>
    <t>C.14.7.</t>
  </si>
  <si>
    <t>C.14.8.</t>
  </si>
  <si>
    <t>C.14.9.</t>
  </si>
  <si>
    <t>C.14.10.</t>
  </si>
  <si>
    <t>C.14.11.</t>
  </si>
  <si>
    <t>C.14.12.</t>
  </si>
  <si>
    <t>C.14.13.</t>
  </si>
  <si>
    <t>C.14.14.</t>
  </si>
  <si>
    <t>C.14.16.</t>
  </si>
  <si>
    <t>C.14.17.</t>
  </si>
  <si>
    <t>C.14.18.</t>
  </si>
  <si>
    <t>C.14.19.</t>
  </si>
  <si>
    <t>C.14.20.</t>
  </si>
  <si>
    <t>C.14.21.</t>
  </si>
  <si>
    <t>C.14.22.</t>
  </si>
  <si>
    <t>C.14.15.</t>
  </si>
  <si>
    <t>C.15.2.1.</t>
  </si>
  <si>
    <t>C.15.2.2.</t>
  </si>
  <si>
    <t>PRECIO TOTAL (Bs)</t>
  </si>
  <si>
    <r>
      <rPr>
        <b/>
        <sz val="11"/>
        <color rgb="FFFF0000"/>
        <rFont val="Calibri"/>
        <family val="2"/>
        <scheme val="minor"/>
      </rPr>
      <t>OBSERVACIÓN:</t>
    </r>
    <r>
      <rPr>
        <sz val="11"/>
        <color rgb="FFFF0000"/>
        <rFont val="Calibri"/>
        <family val="2"/>
        <scheme val="minor"/>
      </rPr>
      <t xml:space="preserve"> 
- SOLO COMPLETAR LOS PRECIOS UNITARIOS EN MONEDA BOLIVIANA, PARA CADA CELDA EN COLOR AMARILLO, DE LA COLUMNA "PRECIO  UNITARIO (BS.)".
- TOMAR EN CUENTA LAS LISTAS DESPLEGABLES, LAS EMPRESAS PROPONENTES PODRÁN ADICIONAR E INCLUIR LAS ACTIVIDADES QUE CONSIDEREN PARA ALCANZAR EN SU TOTALIDAD LA REALIZACIÓN Y COMPLETACION DE CADA ÍTEM EN LA COLUMNA DE "DESCRIPCIÓN".
- TODO PRECIO DEBE SER SUSTENTADO Y RESPALDADO POR LA PLANILLA  ANÁLISIS DE PRECIO UNITARIO "APU" ADJUNTA A LA PRESENTE PLANILLA</t>
    </r>
  </si>
  <si>
    <t>ANÁLISIS DE PRECIOS UNITARIOS</t>
  </si>
  <si>
    <t>BOLIVIANOS (Bs.)</t>
  </si>
  <si>
    <r>
      <t xml:space="preserve">BENEFICIOS SOCIALES </t>
    </r>
    <r>
      <rPr>
        <sz val="8"/>
        <color rgb="FFFF0000"/>
        <rFont val="Arial"/>
        <family val="2"/>
      </rPr>
      <t>XX</t>
    </r>
    <r>
      <rPr>
        <sz val="8"/>
        <color theme="1"/>
        <rFont val="Arial"/>
        <family val="2"/>
      </rPr>
      <t xml:space="preserve"> %       (% DEL SUBTOTAL MANO DE OBRA)</t>
    </r>
  </si>
  <si>
    <t>XX %</t>
  </si>
  <si>
    <r>
      <t xml:space="preserve">HERRAMIENTAS MANUALES </t>
    </r>
    <r>
      <rPr>
        <sz val="8"/>
        <color rgb="FFFF0000"/>
        <rFont val="Arial"/>
        <family val="2"/>
      </rPr>
      <t>XX</t>
    </r>
    <r>
      <rPr>
        <sz val="8"/>
        <color theme="1"/>
        <rFont val="Arial"/>
        <family val="2"/>
      </rPr>
      <t xml:space="preserve"> % (% TOTAL MANO DE OBRA)</t>
    </r>
  </si>
  <si>
    <r>
      <t xml:space="preserve">UTILIDAD </t>
    </r>
    <r>
      <rPr>
        <sz val="8"/>
        <color rgb="FFFF0000"/>
        <rFont val="Arial"/>
        <family val="2"/>
      </rPr>
      <t>XX</t>
    </r>
    <r>
      <rPr>
        <sz val="8"/>
        <color theme="1"/>
        <rFont val="Arial"/>
        <family val="2"/>
      </rPr>
      <t xml:space="preserve"> % ( = % DE 1 +2 +3+ +4)</t>
    </r>
  </si>
  <si>
    <r>
      <t xml:space="preserve">GASTOS GENERALES Y ADMINISTRATIVOS </t>
    </r>
    <r>
      <rPr>
        <sz val="8"/>
        <color rgb="FFFF0000"/>
        <rFont val="Arial"/>
        <family val="2"/>
      </rPr>
      <t>XX %</t>
    </r>
    <r>
      <rPr>
        <sz val="8"/>
        <color theme="1"/>
        <rFont val="Arial"/>
        <family val="2"/>
      </rPr>
      <t xml:space="preserve"> (= % DE 1+2+3)</t>
    </r>
  </si>
  <si>
    <r>
      <t xml:space="preserve">IMPUESTO A LAS TRANSACCIONES </t>
    </r>
    <r>
      <rPr>
        <sz val="8"/>
        <color rgb="FFFF0000"/>
        <rFont val="Arial"/>
        <family val="2"/>
      </rPr>
      <t>XX %</t>
    </r>
    <r>
      <rPr>
        <sz val="8"/>
        <color theme="1"/>
        <rFont val="Arial"/>
        <family val="2"/>
      </rPr>
      <t xml:space="preserve"> (= % DE 1 + 2 +3 +4 + 5)</t>
    </r>
  </si>
  <si>
    <t>Instalación y Puesta en Marcha de Flare (Flare Stack Fs-800)</t>
  </si>
  <si>
    <t>Instalación y Puesta en Marcha del KOD</t>
  </si>
  <si>
    <t>Ampliación de Baranda de Contención Vehicular y Tapas de Cámaras Eléctricas e Instrumentación.</t>
  </si>
  <si>
    <t>Construcción de Pasarelas y Cruces de Cañerías.</t>
  </si>
  <si>
    <t>Pruebas Hidrostáticas a Circuitos ANSI-150; ANSI-300; ANSI-900.</t>
  </si>
  <si>
    <t>Construcción de Cubierta para, Bomba  Pozo SLOP.</t>
  </si>
  <si>
    <t>Obras Metal Mecánicas: Soportes de luminarias, instrumentos, cajas de paso, conduits y botoneras.</t>
  </si>
  <si>
    <t>Instalación y Puesta en Marcha de Bomba de Refrigeración de Sistema de Enfriamiento.</t>
  </si>
  <si>
    <t>Interconexión de Líneas de Gas Combustible y Gas Arranque hasta UBP´s.</t>
  </si>
  <si>
    <t>Construcción de Pozo SLOP, Instalación y Puesta en Marcha de Bomba Pozo SLOP.</t>
  </si>
  <si>
    <t>Construcción del Cabezal de Succión y Descarga de Unidades de Bombeo.</t>
  </si>
  <si>
    <t>Construcción del Manifold de Regulación Aguas Abajo del Puente de Medición.</t>
  </si>
  <si>
    <t>Instalación y Puesta en Marcha del Puente de Medición sobre SKID, incluye Integración de líneas de alivio, drenaje y purga a sistema a construir.</t>
  </si>
  <si>
    <t>Construcción de líneas de drenaje, purga/alivio desde manifold de distribución hasta ingreso a puente de medición, línea de descarga del pozo slop y conexión entre bombas booster nuevas y antiguas.</t>
  </si>
  <si>
    <t>Tendido de tubería colectora de 6” y habilitación de las líneas en stand by desde tercer nivel hasta el primer nivel.</t>
  </si>
  <si>
    <t xml:space="preserve">Instalación, Interconexión y Puesta en Servicio del SCI a Tanques Salchicha, KOD y Flare. </t>
  </si>
  <si>
    <t>Construcción y Puesta en Servicio de tuberías de entrada y salida a tanques salchicha.</t>
  </si>
  <si>
    <t xml:space="preserve">Obras Metal Mecánicas: Soportes metálicos de tubería. </t>
  </si>
  <si>
    <t>Canalización, cableado y conexionado de la parte de potencia de la bomba de consumo propio de Diésel P-0101.</t>
  </si>
  <si>
    <t>TOTAL (BS.)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</si>
</sst>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-0.24994659260841701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66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9" xfId="0" applyBorder="1" applyAlignment="1">
      <alignment horizontal="left" vertical="center" wrapText="1"/>
    </xf>
    <xf numFmtId="43" fontId="0" fillId="0" borderId="10" xfId="1" applyFont="1" applyBorder="1" applyAlignment="1">
      <alignment horizontal="center"/>
    </xf>
    <xf numFmtId="0" fontId="0" fillId="0" borderId="9" xfId="0" applyFill="1" applyBorder="1" applyAlignment="1">
      <alignment horizontal="left" vertical="center" wrapText="1"/>
    </xf>
    <xf numFmtId="43" fontId="0" fillId="0" borderId="10" xfId="1" applyFont="1" applyBorder="1" applyAlignment="1">
      <alignment horizontal="center" vertical="center"/>
    </xf>
    <xf numFmtId="2" fontId="0" fillId="0" borderId="9" xfId="0" applyNumberFormat="1" applyBorder="1" applyAlignment="1">
      <alignment horizontal="left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vertical="center" wrapText="1"/>
    </xf>
    <xf numFmtId="0" fontId="2" fillId="5" borderId="7" xfId="0" applyFont="1" applyFill="1" applyBorder="1" applyAlignment="1">
      <alignment horizontal="center" vertical="center" wrapText="1"/>
    </xf>
    <xf numFmtId="43" fontId="2" fillId="5" borderId="8" xfId="1" applyFont="1" applyFill="1" applyBorder="1" applyAlignment="1">
      <alignment horizontal="center" vertical="center" wrapText="1"/>
    </xf>
    <xf numFmtId="43" fontId="3" fillId="7" borderId="10" xfId="1" applyFont="1" applyFill="1" applyBorder="1" applyAlignment="1">
      <alignment horizontal="center"/>
    </xf>
    <xf numFmtId="43" fontId="3" fillId="7" borderId="10" xfId="1" applyNumberFormat="1" applyFont="1" applyFill="1" applyBorder="1" applyAlignment="1">
      <alignment horizontal="center"/>
    </xf>
    <xf numFmtId="0" fontId="0" fillId="9" borderId="1" xfId="0" applyFill="1" applyBorder="1" applyAlignment="1">
      <alignment wrapText="1"/>
    </xf>
    <xf numFmtId="0" fontId="0" fillId="8" borderId="1" xfId="0" applyFill="1" applyBorder="1" applyAlignment="1">
      <alignment horizontal="center" vertical="center"/>
    </xf>
    <xf numFmtId="0" fontId="0" fillId="9" borderId="9" xfId="0" applyFont="1" applyFill="1" applyBorder="1" applyAlignment="1">
      <alignment horizontal="left" vertical="center" wrapText="1"/>
    </xf>
    <xf numFmtId="0" fontId="0" fillId="9" borderId="1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2" fontId="0" fillId="9" borderId="9" xfId="0" applyNumberFormat="1" applyFill="1" applyBorder="1" applyAlignment="1">
      <alignment horizontal="left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43" fontId="0" fillId="0" borderId="0" xfId="0" applyNumberFormat="1"/>
    <xf numFmtId="0" fontId="2" fillId="4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2" fontId="0" fillId="9" borderId="1" xfId="0" applyNumberFormat="1" applyFill="1" applyBorder="1" applyAlignment="1">
      <alignment horizontal="center" vertical="center" wrapText="1"/>
    </xf>
    <xf numFmtId="2" fontId="0" fillId="9" borderId="9" xfId="0" applyNumberFormat="1" applyFont="1" applyFill="1" applyBorder="1" applyAlignment="1">
      <alignment horizontal="left" vertical="center" wrapText="1"/>
    </xf>
    <xf numFmtId="0" fontId="0" fillId="9" borderId="1" xfId="0" applyFont="1" applyFill="1" applyBorder="1" applyAlignment="1">
      <alignment horizontal="center" vertical="center"/>
    </xf>
    <xf numFmtId="2" fontId="0" fillId="9" borderId="4" xfId="0" applyNumberFormat="1" applyFont="1" applyFill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1" fillId="0" borderId="1" xfId="0" applyFont="1" applyBorder="1"/>
    <xf numFmtId="0" fontId="12" fillId="3" borderId="1" xfId="0" applyFont="1" applyFill="1" applyBorder="1" applyAlignment="1">
      <alignment horizontal="center"/>
    </xf>
    <xf numFmtId="0" fontId="12" fillId="0" borderId="1" xfId="0" applyFont="1" applyBorder="1"/>
    <xf numFmtId="0" fontId="12" fillId="10" borderId="1" xfId="0" applyFont="1" applyFill="1" applyBorder="1" applyAlignment="1"/>
    <xf numFmtId="2" fontId="12" fillId="0" borderId="1" xfId="0" applyNumberFormat="1" applyFont="1" applyBorder="1"/>
    <xf numFmtId="2" fontId="11" fillId="3" borderId="1" xfId="0" applyNumberFormat="1" applyFont="1" applyFill="1" applyBorder="1"/>
    <xf numFmtId="2" fontId="12" fillId="3" borderId="1" xfId="0" applyNumberFormat="1" applyFont="1" applyFill="1" applyBorder="1" applyAlignment="1">
      <alignment horizontal="right"/>
    </xf>
    <xf numFmtId="2" fontId="11" fillId="0" borderId="1" xfId="0" applyNumberFormat="1" applyFont="1" applyBorder="1"/>
    <xf numFmtId="0" fontId="12" fillId="0" borderId="0" xfId="0" applyFont="1"/>
    <xf numFmtId="2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/>
    <xf numFmtId="0" fontId="12" fillId="0" borderId="1" xfId="0" applyFont="1" applyBorder="1" applyAlignment="1">
      <alignment horizontal="right"/>
    </xf>
    <xf numFmtId="0" fontId="0" fillId="9" borderId="0" xfId="0" applyFill="1"/>
    <xf numFmtId="0" fontId="11" fillId="0" borderId="1" xfId="0" applyFont="1" applyBorder="1" applyAlignment="1">
      <alignment vertical="center"/>
    </xf>
    <xf numFmtId="0" fontId="2" fillId="6" borderId="2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/>
    </xf>
    <xf numFmtId="0" fontId="14" fillId="9" borderId="9" xfId="0" applyFont="1" applyFill="1" applyBorder="1" applyAlignment="1">
      <alignment horizontal="left" vertical="center"/>
    </xf>
    <xf numFmtId="0" fontId="14" fillId="9" borderId="1" xfId="0" applyFont="1" applyFill="1" applyBorder="1" applyAlignment="1">
      <alignment horizontal="left"/>
    </xf>
    <xf numFmtId="0" fontId="14" fillId="9" borderId="1" xfId="0" applyFont="1" applyFill="1" applyBorder="1" applyAlignment="1">
      <alignment horizontal="center"/>
    </xf>
    <xf numFmtId="43" fontId="15" fillId="7" borderId="10" xfId="1" applyFont="1" applyFill="1" applyBorder="1" applyAlignment="1">
      <alignment horizontal="center"/>
    </xf>
    <xf numFmtId="0" fontId="14" fillId="11" borderId="9" xfId="0" applyFont="1" applyFill="1" applyBorder="1" applyAlignment="1">
      <alignment horizontal="left" vertical="center"/>
    </xf>
    <xf numFmtId="0" fontId="14" fillId="11" borderId="1" xfId="0" applyFont="1" applyFill="1" applyBorder="1" applyAlignment="1">
      <alignment horizontal="left"/>
    </xf>
    <xf numFmtId="0" fontId="14" fillId="11" borderId="1" xfId="0" applyFont="1" applyFill="1" applyBorder="1" applyAlignment="1">
      <alignment horizontal="center"/>
    </xf>
    <xf numFmtId="0" fontId="14" fillId="11" borderId="9" xfId="0" applyFont="1" applyFill="1" applyBorder="1" applyAlignment="1">
      <alignment horizontal="left" vertical="center" wrapText="1"/>
    </xf>
    <xf numFmtId="0" fontId="14" fillId="11" borderId="1" xfId="0" applyFont="1" applyFill="1" applyBorder="1" applyAlignment="1">
      <alignment horizontal="left" wrapText="1"/>
    </xf>
    <xf numFmtId="0" fontId="14" fillId="11" borderId="1" xfId="0" applyFont="1" applyFill="1" applyBorder="1" applyAlignment="1">
      <alignment horizontal="center" vertical="center" wrapText="1"/>
    </xf>
    <xf numFmtId="2" fontId="14" fillId="11" borderId="1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10" fontId="0" fillId="0" borderId="0" xfId="0" applyNumberFormat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6" borderId="2" xfId="0" applyFont="1" applyFill="1" applyBorder="1" applyAlignment="1">
      <alignment horizontal="left"/>
    </xf>
    <xf numFmtId="0" fontId="14" fillId="12" borderId="1" xfId="0" applyFont="1" applyFill="1" applyBorder="1" applyAlignment="1">
      <alignment horizontal="left"/>
    </xf>
    <xf numFmtId="0" fontId="14" fillId="12" borderId="1" xfId="0" applyFont="1" applyFill="1" applyBorder="1" applyAlignment="1">
      <alignment horizontal="center"/>
    </xf>
    <xf numFmtId="0" fontId="14" fillId="12" borderId="9" xfId="0" applyFont="1" applyFill="1" applyBorder="1" applyAlignment="1">
      <alignment horizontal="left" vertical="center"/>
    </xf>
    <xf numFmtId="0" fontId="14" fillId="11" borderId="1" xfId="0" applyFont="1" applyFill="1" applyBorder="1" applyAlignment="1" applyProtection="1">
      <alignment horizontal="left" wrapText="1"/>
      <protection hidden="1"/>
    </xf>
    <xf numFmtId="0" fontId="14" fillId="11" borderId="1" xfId="0" applyFont="1" applyFill="1" applyBorder="1" applyAlignment="1" applyProtection="1">
      <alignment horizontal="left" wrapText="1"/>
    </xf>
    <xf numFmtId="43" fontId="3" fillId="7" borderId="10" xfId="1" applyFont="1" applyFill="1" applyBorder="1" applyAlignment="1" applyProtection="1">
      <alignment horizontal="center"/>
      <protection hidden="1"/>
    </xf>
    <xf numFmtId="2" fontId="14" fillId="8" borderId="1" xfId="0" applyNumberFormat="1" applyFont="1" applyFill="1" applyBorder="1" applyAlignment="1">
      <alignment horizontal="center"/>
    </xf>
    <xf numFmtId="0" fontId="14" fillId="8" borderId="1" xfId="0" applyFont="1" applyFill="1" applyBorder="1" applyAlignment="1" applyProtection="1">
      <alignment horizontal="left" wrapText="1"/>
      <protection hidden="1"/>
    </xf>
    <xf numFmtId="0" fontId="14" fillId="8" borderId="1" xfId="0" applyFont="1" applyFill="1" applyBorder="1" applyAlignment="1">
      <alignment horizontal="center"/>
    </xf>
    <xf numFmtId="2" fontId="14" fillId="8" borderId="1" xfId="0" applyNumberFormat="1" applyFont="1" applyFill="1" applyBorder="1" applyAlignment="1">
      <alignment horizontal="left" wrapText="1"/>
    </xf>
    <xf numFmtId="2" fontId="14" fillId="8" borderId="1" xfId="0" applyNumberFormat="1" applyFont="1" applyFill="1" applyBorder="1" applyAlignment="1">
      <alignment horizontal="center" wrapText="1"/>
    </xf>
    <xf numFmtId="2" fontId="0" fillId="8" borderId="1" xfId="0" applyNumberFormat="1" applyFill="1" applyBorder="1" applyAlignment="1">
      <alignment horizontal="center"/>
    </xf>
    <xf numFmtId="2" fontId="0" fillId="8" borderId="16" xfId="0" applyNumberFormat="1" applyFill="1" applyBorder="1" applyAlignment="1">
      <alignment horizontal="center"/>
    </xf>
    <xf numFmtId="43" fontId="17" fillId="13" borderId="11" xfId="1" applyFont="1" applyFill="1" applyBorder="1" applyAlignment="1">
      <alignment horizontal="center" vertical="center"/>
    </xf>
    <xf numFmtId="2" fontId="18" fillId="9" borderId="9" xfId="0" applyNumberFormat="1" applyFont="1" applyFill="1" applyBorder="1" applyAlignment="1">
      <alignment horizontal="left" vertical="center" wrapText="1"/>
    </xf>
    <xf numFmtId="2" fontId="14" fillId="8" borderId="1" xfId="0" applyNumberFormat="1" applyFont="1" applyFill="1" applyBorder="1" applyAlignment="1">
      <alignment horizontal="center" vertical="center" wrapText="1"/>
    </xf>
    <xf numFmtId="2" fontId="0" fillId="8" borderId="1" xfId="0" applyNumberFormat="1" applyFill="1" applyBorder="1" applyAlignment="1">
      <alignment horizontal="left" vertical="center"/>
    </xf>
    <xf numFmtId="2" fontId="0" fillId="8" borderId="1" xfId="0" applyNumberFormat="1" applyFill="1" applyBorder="1" applyAlignment="1">
      <alignment horizontal="left"/>
    </xf>
    <xf numFmtId="2" fontId="0" fillId="8" borderId="4" xfId="0" applyNumberFormat="1" applyFill="1" applyBorder="1" applyAlignment="1">
      <alignment horizontal="left"/>
    </xf>
    <xf numFmtId="2" fontId="0" fillId="8" borderId="4" xfId="0" applyNumberFormat="1" applyFill="1" applyBorder="1" applyAlignment="1">
      <alignment horizontal="left" vertical="center"/>
    </xf>
    <xf numFmtId="0" fontId="0" fillId="8" borderId="1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2" fontId="0" fillId="8" borderId="4" xfId="0" applyNumberFormat="1" applyFill="1" applyBorder="1" applyAlignment="1">
      <alignment horizontal="center"/>
    </xf>
    <xf numFmtId="2" fontId="0" fillId="8" borderId="1" xfId="0" applyNumberFormat="1" applyFill="1" applyBorder="1" applyAlignment="1">
      <alignment horizontal="center" vertical="center" wrapText="1"/>
    </xf>
    <xf numFmtId="2" fontId="0" fillId="8" borderId="1" xfId="0" applyNumberFormat="1" applyFill="1" applyBorder="1" applyAlignment="1">
      <alignment horizontal="right" vertical="center" wrapText="1"/>
    </xf>
    <xf numFmtId="2" fontId="0" fillId="8" borderId="1" xfId="0" applyNumberFormat="1" applyFill="1" applyBorder="1" applyAlignment="1">
      <alignment horizontal="right"/>
    </xf>
    <xf numFmtId="2" fontId="0" fillId="8" borderId="1" xfId="0" applyNumberFormat="1" applyFont="1" applyFill="1" applyBorder="1" applyAlignment="1">
      <alignment horizontal="center"/>
    </xf>
    <xf numFmtId="2" fontId="0" fillId="8" borderId="4" xfId="0" applyNumberFormat="1" applyFont="1" applyFill="1" applyBorder="1" applyAlignment="1">
      <alignment horizontal="center"/>
    </xf>
    <xf numFmtId="43" fontId="1" fillId="8" borderId="10" xfId="1" applyFont="1" applyFill="1" applyBorder="1" applyAlignment="1">
      <alignment horizontal="center"/>
    </xf>
    <xf numFmtId="0" fontId="3" fillId="11" borderId="9" xfId="0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horizontal="center"/>
    </xf>
    <xf numFmtId="2" fontId="0" fillId="8" borderId="1" xfId="0" applyNumberFormat="1" applyFill="1" applyBorder="1" applyAlignment="1">
      <alignment horizontal="center" vertical="center"/>
    </xf>
    <xf numFmtId="43" fontId="0" fillId="8" borderId="10" xfId="1" applyFont="1" applyFill="1" applyBorder="1" applyAlignment="1">
      <alignment horizontal="center" vertical="center"/>
    </xf>
    <xf numFmtId="164" fontId="0" fillId="8" borderId="1" xfId="0" applyNumberForma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left" vertical="center" wrapText="1"/>
    </xf>
    <xf numFmtId="43" fontId="3" fillId="7" borderId="10" xfId="1" applyNumberFormat="1" applyFont="1" applyFill="1" applyBorder="1" applyAlignment="1" applyProtection="1">
      <alignment horizontal="center"/>
      <protection hidden="1"/>
    </xf>
    <xf numFmtId="10" fontId="16" fillId="0" borderId="1" xfId="0" applyNumberFormat="1" applyFont="1" applyBorder="1" applyAlignment="1">
      <alignment horizontal="center" vertical="center" wrapText="1"/>
    </xf>
    <xf numFmtId="10" fontId="16" fillId="0" borderId="4" xfId="0" applyNumberFormat="1" applyFont="1" applyBorder="1" applyAlignment="1">
      <alignment horizontal="center" vertical="center"/>
    </xf>
    <xf numFmtId="10" fontId="16" fillId="0" borderId="4" xfId="0" applyNumberFormat="1" applyFont="1" applyBorder="1" applyAlignment="1"/>
    <xf numFmtId="9" fontId="16" fillId="0" borderId="1" xfId="0" applyNumberFormat="1" applyFont="1" applyBorder="1" applyAlignment="1">
      <alignment horizontal="center" vertical="center"/>
    </xf>
    <xf numFmtId="10" fontId="16" fillId="0" borderId="1" xfId="0" applyNumberFormat="1" applyFont="1" applyBorder="1"/>
    <xf numFmtId="0" fontId="14" fillId="9" borderId="1" xfId="0" applyFont="1" applyFill="1" applyBorder="1" applyAlignment="1">
      <alignment horizontal="center" vertical="center"/>
    </xf>
    <xf numFmtId="2" fontId="0" fillId="9" borderId="1" xfId="0" applyNumberFormat="1" applyFill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left" vertical="top"/>
    </xf>
    <xf numFmtId="0" fontId="10" fillId="0" borderId="30" xfId="0" applyFont="1" applyBorder="1" applyAlignment="1">
      <alignment horizontal="left" vertical="top"/>
    </xf>
    <xf numFmtId="0" fontId="2" fillId="6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left"/>
    </xf>
    <xf numFmtId="0" fontId="8" fillId="0" borderId="22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16" xfId="2" applyFont="1" applyBorder="1" applyAlignment="1">
      <alignment horizontal="center" vertical="center" wrapText="1"/>
    </xf>
    <xf numFmtId="0" fontId="8" fillId="0" borderId="23" xfId="2" applyFont="1" applyBorder="1" applyAlignment="1">
      <alignment horizontal="center" vertical="center" wrapText="1"/>
    </xf>
    <xf numFmtId="0" fontId="8" fillId="0" borderId="19" xfId="2" applyFont="1" applyBorder="1" applyAlignment="1">
      <alignment horizontal="center" vertical="center" wrapText="1"/>
    </xf>
    <xf numFmtId="0" fontId="8" fillId="0" borderId="20" xfId="2" applyFont="1" applyBorder="1" applyAlignment="1">
      <alignment horizontal="center" vertical="center" wrapText="1"/>
    </xf>
    <xf numFmtId="0" fontId="5" fillId="14" borderId="12" xfId="2" applyFont="1" applyFill="1" applyBorder="1" applyAlignment="1">
      <alignment horizontal="center" wrapText="1"/>
    </xf>
    <xf numFmtId="0" fontId="6" fillId="14" borderId="13" xfId="2" applyFont="1" applyFill="1" applyBorder="1" applyAlignment="1">
      <alignment horizontal="center" wrapText="1"/>
    </xf>
    <xf numFmtId="0" fontId="6" fillId="14" borderId="14" xfId="2" applyFont="1" applyFill="1" applyBorder="1" applyAlignment="1">
      <alignment horizontal="center" wrapText="1"/>
    </xf>
    <xf numFmtId="0" fontId="7" fillId="2" borderId="15" xfId="2" applyFont="1" applyFill="1" applyBorder="1" applyAlignment="1">
      <alignment horizontal="center" vertical="center" wrapText="1"/>
    </xf>
    <xf numFmtId="0" fontId="7" fillId="2" borderId="17" xfId="2" applyFont="1" applyFill="1" applyBorder="1" applyAlignment="1">
      <alignment horizontal="center" vertical="center" wrapText="1"/>
    </xf>
    <xf numFmtId="0" fontId="7" fillId="2" borderId="18" xfId="2" applyFont="1" applyFill="1" applyBorder="1" applyAlignment="1">
      <alignment horizontal="center" vertical="center" wrapText="1"/>
    </xf>
    <xf numFmtId="0" fontId="7" fillId="2" borderId="21" xfId="2" applyFont="1" applyFill="1" applyBorder="1" applyAlignment="1">
      <alignment horizontal="center" vertical="center" wrapText="1"/>
    </xf>
    <xf numFmtId="0" fontId="7" fillId="0" borderId="22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17" xfId="2" applyFont="1" applyBorder="1" applyAlignment="1">
      <alignment horizontal="center" vertical="center" wrapText="1"/>
    </xf>
    <xf numFmtId="0" fontId="11" fillId="15" borderId="19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right"/>
    </xf>
    <xf numFmtId="9" fontId="11" fillId="3" borderId="1" xfId="0" applyNumberFormat="1" applyFont="1" applyFill="1" applyBorder="1" applyAlignment="1">
      <alignment horizontal="right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10" borderId="1" xfId="0" applyFont="1" applyFill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12" fillId="10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1" xfId="0" applyFont="1" applyBorder="1" applyAlignment="1">
      <alignment horizontal="left" wrapText="1"/>
    </xf>
    <xf numFmtId="0" fontId="12" fillId="3" borderId="2" xfId="0" applyFont="1" applyFill="1" applyBorder="1" applyAlignment="1">
      <alignment horizontal="right"/>
    </xf>
    <xf numFmtId="0" fontId="12" fillId="3" borderId="3" xfId="0" applyFont="1" applyFill="1" applyBorder="1" applyAlignment="1">
      <alignment horizontal="right"/>
    </xf>
    <xf numFmtId="0" fontId="12" fillId="3" borderId="4" xfId="0" applyFont="1" applyFill="1" applyBorder="1" applyAlignment="1">
      <alignment horizontal="right"/>
    </xf>
    <xf numFmtId="0" fontId="12" fillId="0" borderId="2" xfId="0" applyFont="1" applyBorder="1" applyAlignment="1">
      <alignment horizontal="left" wrapText="1"/>
    </xf>
    <xf numFmtId="0" fontId="12" fillId="0" borderId="3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82550</xdr:rowOff>
    </xdr:from>
    <xdr:to>
      <xdr:col>2</xdr:col>
      <xdr:colOff>457225</xdr:colOff>
      <xdr:row>0</xdr:row>
      <xdr:rowOff>514350</xdr:rowOff>
    </xdr:to>
    <xdr:pic>
      <xdr:nvPicPr>
        <xdr:cNvPr id="3" name="Imagen 2" descr="logotipo ULTIM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2550"/>
          <a:ext cx="1104900" cy="431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</sheetPr>
  <dimension ref="B1:K663"/>
  <sheetViews>
    <sheetView view="pageBreakPreview" zoomScale="120" zoomScaleNormal="120" zoomScaleSheetLayoutView="120" workbookViewId="0">
      <pane xSplit="6" ySplit="5" topLeftCell="G393" activePane="bottomRight" state="frozen"/>
      <selection activeCell="A60" sqref="A60"/>
      <selection pane="topRight" activeCell="A60" sqref="A60"/>
      <selection pane="bottomLeft" activeCell="A60" sqref="A60"/>
      <selection pane="bottomRight" activeCell="B350" sqref="B350"/>
    </sheetView>
  </sheetViews>
  <sheetFormatPr baseColWidth="10" defaultRowHeight="14.5" outlineLevelRow="4" x14ac:dyDescent="0.35"/>
  <cols>
    <col min="1" max="1" width="2.54296875" customWidth="1"/>
    <col min="2" max="2" width="10.08984375" customWidth="1"/>
    <col min="3" max="3" width="68" customWidth="1"/>
    <col min="4" max="5" width="12" style="1" bestFit="1" customWidth="1"/>
    <col min="6" max="6" width="10.81640625" style="1" customWidth="1"/>
    <col min="7" max="7" width="15" style="2" customWidth="1"/>
  </cols>
  <sheetData>
    <row r="1" spans="2:9" ht="43.5" customHeight="1" thickBot="1" x14ac:dyDescent="0.4">
      <c r="B1" s="131" t="s">
        <v>819</v>
      </c>
      <c r="C1" s="132"/>
      <c r="D1" s="132"/>
      <c r="E1" s="132"/>
      <c r="F1" s="132"/>
      <c r="G1" s="133"/>
    </row>
    <row r="2" spans="2:9" ht="14.5" customHeight="1" x14ac:dyDescent="0.35">
      <c r="B2" s="125" t="s">
        <v>820</v>
      </c>
      <c r="C2" s="126"/>
      <c r="D2" s="126"/>
      <c r="E2" s="127"/>
      <c r="F2" s="134" t="s">
        <v>41</v>
      </c>
      <c r="G2" s="135"/>
    </row>
    <row r="3" spans="2:9" ht="27" customHeight="1" x14ac:dyDescent="0.35">
      <c r="B3" s="128"/>
      <c r="C3" s="129"/>
      <c r="D3" s="129"/>
      <c r="E3" s="130"/>
      <c r="F3" s="136"/>
      <c r="G3" s="137"/>
    </row>
    <row r="4" spans="2:9" ht="14.5" customHeight="1" thickBot="1" x14ac:dyDescent="0.4">
      <c r="B4" s="138" t="s">
        <v>37</v>
      </c>
      <c r="C4" s="139"/>
      <c r="D4" s="139"/>
      <c r="E4" s="139"/>
      <c r="F4" s="139"/>
      <c r="G4" s="140"/>
    </row>
    <row r="5" spans="2:9" ht="45" customHeight="1" x14ac:dyDescent="0.35">
      <c r="B5" s="12" t="s">
        <v>821</v>
      </c>
      <c r="C5" s="13" t="s">
        <v>13</v>
      </c>
      <c r="D5" s="14" t="s">
        <v>2</v>
      </c>
      <c r="E5" s="14" t="s">
        <v>3</v>
      </c>
      <c r="F5" s="14" t="s">
        <v>1027</v>
      </c>
      <c r="G5" s="15" t="s">
        <v>1095</v>
      </c>
    </row>
    <row r="6" spans="2:9" ht="13.75" customHeight="1" x14ac:dyDescent="0.35">
      <c r="B6" s="58" t="s">
        <v>6</v>
      </c>
      <c r="C6" s="122" t="s">
        <v>38</v>
      </c>
      <c r="D6" s="123"/>
      <c r="E6" s="123"/>
      <c r="F6" s="124"/>
      <c r="G6" s="17">
        <f>SUM(G7,G8,G13,G16)</f>
        <v>0</v>
      </c>
      <c r="H6" s="71"/>
      <c r="I6" s="28"/>
    </row>
    <row r="7" spans="2:9" ht="30" customHeight="1" outlineLevel="1" x14ac:dyDescent="0.35">
      <c r="B7" s="67" t="s">
        <v>641</v>
      </c>
      <c r="C7" s="68" t="s">
        <v>822</v>
      </c>
      <c r="D7" s="69" t="s">
        <v>89</v>
      </c>
      <c r="E7" s="69">
        <v>1</v>
      </c>
      <c r="F7" s="90"/>
      <c r="G7" s="80">
        <f t="shared" ref="G7:G12" si="0">E7*F7</f>
        <v>0</v>
      </c>
    </row>
    <row r="8" spans="2:9" ht="14.5" customHeight="1" outlineLevel="1" collapsed="1" x14ac:dyDescent="0.35">
      <c r="B8" s="67" t="s">
        <v>640</v>
      </c>
      <c r="C8" s="68" t="s">
        <v>7</v>
      </c>
      <c r="D8" s="69" t="s">
        <v>89</v>
      </c>
      <c r="E8" s="69">
        <v>1</v>
      </c>
      <c r="F8" s="70"/>
      <c r="G8" s="80">
        <f>SUM(G9:G12)</f>
        <v>0</v>
      </c>
    </row>
    <row r="9" spans="2:9" ht="29" hidden="1" outlineLevel="2" x14ac:dyDescent="0.35">
      <c r="B9" s="11" t="s">
        <v>642</v>
      </c>
      <c r="C9" s="3" t="s">
        <v>740</v>
      </c>
      <c r="D9" s="4" t="s">
        <v>89</v>
      </c>
      <c r="E9" s="5">
        <v>1</v>
      </c>
      <c r="F9" s="91"/>
      <c r="G9" s="80">
        <f t="shared" si="0"/>
        <v>0</v>
      </c>
    </row>
    <row r="10" spans="2:9" hidden="1" outlineLevel="2" x14ac:dyDescent="0.35">
      <c r="B10" s="11" t="s">
        <v>643</v>
      </c>
      <c r="C10" s="3" t="s">
        <v>639</v>
      </c>
      <c r="D10" s="4" t="s">
        <v>89</v>
      </c>
      <c r="E10" s="5">
        <v>1</v>
      </c>
      <c r="F10" s="92"/>
      <c r="G10" s="80">
        <f t="shared" si="0"/>
        <v>0</v>
      </c>
    </row>
    <row r="11" spans="2:9" ht="29" hidden="1" outlineLevel="2" x14ac:dyDescent="0.35">
      <c r="B11" s="7" t="s">
        <v>644</v>
      </c>
      <c r="C11" s="3" t="s">
        <v>741</v>
      </c>
      <c r="D11" s="4" t="s">
        <v>89</v>
      </c>
      <c r="E11" s="5">
        <v>1</v>
      </c>
      <c r="F11" s="91"/>
      <c r="G11" s="80">
        <f t="shared" si="0"/>
        <v>0</v>
      </c>
    </row>
    <row r="12" spans="2:9" ht="29" hidden="1" outlineLevel="2" x14ac:dyDescent="0.35">
      <c r="B12" s="11" t="s">
        <v>645</v>
      </c>
      <c r="C12" s="3" t="s">
        <v>742</v>
      </c>
      <c r="D12" s="4" t="s">
        <v>89</v>
      </c>
      <c r="E12" s="5">
        <v>1</v>
      </c>
      <c r="F12" s="91"/>
      <c r="G12" s="80">
        <f t="shared" si="0"/>
        <v>0</v>
      </c>
    </row>
    <row r="13" spans="2:9" outlineLevel="1" collapsed="1" x14ac:dyDescent="0.35">
      <c r="B13" s="67" t="s">
        <v>727</v>
      </c>
      <c r="C13" s="68" t="s">
        <v>656</v>
      </c>
      <c r="D13" s="69" t="s">
        <v>89</v>
      </c>
      <c r="E13" s="69">
        <v>1</v>
      </c>
      <c r="F13" s="70"/>
      <c r="G13" s="80">
        <f>G14+G15</f>
        <v>0</v>
      </c>
    </row>
    <row r="14" spans="2:9" ht="14.4" hidden="1" customHeight="1" outlineLevel="2" x14ac:dyDescent="0.35">
      <c r="B14" s="89" t="s">
        <v>646</v>
      </c>
      <c r="C14" s="3" t="s">
        <v>40</v>
      </c>
      <c r="D14" s="4" t="s">
        <v>89</v>
      </c>
      <c r="E14" s="5">
        <v>1</v>
      </c>
      <c r="F14" s="92"/>
      <c r="G14" s="80">
        <f>E14*F14</f>
        <v>0</v>
      </c>
    </row>
    <row r="15" spans="2:9" ht="14.4" hidden="1" customHeight="1" outlineLevel="2" x14ac:dyDescent="0.35">
      <c r="B15" s="89" t="s">
        <v>647</v>
      </c>
      <c r="C15" s="3" t="s">
        <v>39</v>
      </c>
      <c r="D15" s="4" t="s">
        <v>89</v>
      </c>
      <c r="E15" s="5">
        <v>1</v>
      </c>
      <c r="F15" s="92"/>
      <c r="G15" s="80">
        <f>E15*F15</f>
        <v>0</v>
      </c>
    </row>
    <row r="16" spans="2:9" outlineLevel="1" collapsed="1" x14ac:dyDescent="0.35">
      <c r="B16" s="67" t="s">
        <v>638</v>
      </c>
      <c r="C16" s="68" t="s">
        <v>8</v>
      </c>
      <c r="D16" s="69" t="s">
        <v>89</v>
      </c>
      <c r="E16" s="69">
        <v>1</v>
      </c>
      <c r="F16" s="70"/>
      <c r="G16" s="80">
        <f>SUM(G17:G20)</f>
        <v>0</v>
      </c>
    </row>
    <row r="17" spans="2:8" hidden="1" outlineLevel="2" x14ac:dyDescent="0.35">
      <c r="B17" s="7" t="s">
        <v>650</v>
      </c>
      <c r="C17" s="38" t="s">
        <v>648</v>
      </c>
      <c r="D17" s="4" t="s">
        <v>89</v>
      </c>
      <c r="E17" s="5">
        <v>1</v>
      </c>
      <c r="F17" s="93"/>
      <c r="G17" s="80">
        <f>F17*E17</f>
        <v>0</v>
      </c>
    </row>
    <row r="18" spans="2:8" hidden="1" outlineLevel="2" x14ac:dyDescent="0.35">
      <c r="B18" s="7" t="s">
        <v>651</v>
      </c>
      <c r="C18" s="38" t="s">
        <v>655</v>
      </c>
      <c r="D18" s="4" t="s">
        <v>89</v>
      </c>
      <c r="E18" s="5">
        <v>1</v>
      </c>
      <c r="F18" s="93"/>
      <c r="G18" s="80">
        <f>F18*E18</f>
        <v>0</v>
      </c>
    </row>
    <row r="19" spans="2:8" hidden="1" outlineLevel="2" x14ac:dyDescent="0.35">
      <c r="B19" s="7" t="s">
        <v>652</v>
      </c>
      <c r="C19" s="38" t="s">
        <v>654</v>
      </c>
      <c r="D19" s="4" t="s">
        <v>89</v>
      </c>
      <c r="E19" s="5">
        <v>1</v>
      </c>
      <c r="F19" s="93"/>
      <c r="G19" s="80">
        <f>F19*E19</f>
        <v>0</v>
      </c>
    </row>
    <row r="20" spans="2:8" ht="29" hidden="1" outlineLevel="2" x14ac:dyDescent="0.35">
      <c r="B20" s="7" t="s">
        <v>653</v>
      </c>
      <c r="C20" s="3" t="s">
        <v>649</v>
      </c>
      <c r="D20" s="4" t="s">
        <v>89</v>
      </c>
      <c r="E20" s="5">
        <v>1</v>
      </c>
      <c r="F20" s="94"/>
      <c r="G20" s="80">
        <f>E20*F20</f>
        <v>0</v>
      </c>
    </row>
    <row r="21" spans="2:8" x14ac:dyDescent="0.35">
      <c r="B21" s="58" t="s">
        <v>9</v>
      </c>
      <c r="C21" s="122" t="s">
        <v>743</v>
      </c>
      <c r="D21" s="123"/>
      <c r="E21" s="123"/>
      <c r="F21" s="124"/>
      <c r="G21" s="16">
        <f>G22+G28+G34+G40</f>
        <v>0</v>
      </c>
      <c r="H21" s="71"/>
    </row>
    <row r="22" spans="2:8" outlineLevel="1" collapsed="1" x14ac:dyDescent="0.35">
      <c r="B22" s="67" t="s">
        <v>657</v>
      </c>
      <c r="C22" s="68" t="s">
        <v>623</v>
      </c>
      <c r="D22" s="69" t="s">
        <v>89</v>
      </c>
      <c r="E22" s="69">
        <v>1</v>
      </c>
      <c r="F22" s="70"/>
      <c r="G22" s="111">
        <f>G23+G24+G27</f>
        <v>0</v>
      </c>
    </row>
    <row r="23" spans="2:8" hidden="1" outlineLevel="3" x14ac:dyDescent="0.35">
      <c r="B23" s="110" t="s">
        <v>632</v>
      </c>
      <c r="C23" s="3" t="s">
        <v>625</v>
      </c>
      <c r="D23" s="4" t="s">
        <v>89</v>
      </c>
      <c r="E23" s="5">
        <v>1</v>
      </c>
      <c r="F23" s="86"/>
      <c r="G23" s="80">
        <f>F23*E23</f>
        <v>0</v>
      </c>
    </row>
    <row r="24" spans="2:8" hidden="1" outlineLevel="3" collapsed="1" x14ac:dyDescent="0.35">
      <c r="B24" s="77" t="s">
        <v>633</v>
      </c>
      <c r="C24" s="75" t="s">
        <v>622</v>
      </c>
      <c r="D24" s="76" t="s">
        <v>89</v>
      </c>
      <c r="E24" s="76">
        <v>1</v>
      </c>
      <c r="F24" s="76"/>
      <c r="G24" s="80">
        <f>G25+G26</f>
        <v>0</v>
      </c>
    </row>
    <row r="25" spans="2:8" ht="29" hidden="1" outlineLevel="4" x14ac:dyDescent="0.35">
      <c r="B25" s="110" t="s">
        <v>658</v>
      </c>
      <c r="C25" s="3" t="s">
        <v>823</v>
      </c>
      <c r="D25" s="4" t="s">
        <v>89</v>
      </c>
      <c r="E25" s="25">
        <v>1</v>
      </c>
      <c r="F25" s="95"/>
      <c r="G25" s="80">
        <f>F25*E25</f>
        <v>0</v>
      </c>
    </row>
    <row r="26" spans="2:8" hidden="1" outlineLevel="4" x14ac:dyDescent="0.35">
      <c r="B26" s="110" t="s">
        <v>659</v>
      </c>
      <c r="C26" s="3" t="s">
        <v>824</v>
      </c>
      <c r="D26" s="4" t="s">
        <v>89</v>
      </c>
      <c r="E26" s="25">
        <v>1</v>
      </c>
      <c r="F26" s="95"/>
      <c r="G26" s="80">
        <f>F26*E26</f>
        <v>0</v>
      </c>
    </row>
    <row r="27" spans="2:8" hidden="1" outlineLevel="3" x14ac:dyDescent="0.35">
      <c r="B27" s="110" t="s">
        <v>634</v>
      </c>
      <c r="C27" s="3" t="s">
        <v>626</v>
      </c>
      <c r="D27" s="4" t="s">
        <v>89</v>
      </c>
      <c r="E27" s="5">
        <v>1</v>
      </c>
      <c r="F27" s="86"/>
      <c r="G27" s="80">
        <f>F27*E27</f>
        <v>0</v>
      </c>
    </row>
    <row r="28" spans="2:8" outlineLevel="1" collapsed="1" x14ac:dyDescent="0.35">
      <c r="B28" s="67" t="s">
        <v>748</v>
      </c>
      <c r="C28" s="68" t="s">
        <v>624</v>
      </c>
      <c r="D28" s="69" t="s">
        <v>89</v>
      </c>
      <c r="E28" s="69">
        <v>1</v>
      </c>
      <c r="F28" s="70"/>
      <c r="G28" s="80">
        <f>G29+G30+G33</f>
        <v>0</v>
      </c>
    </row>
    <row r="29" spans="2:8" hidden="1" outlineLevel="2" x14ac:dyDescent="0.35">
      <c r="B29" s="110" t="s">
        <v>42</v>
      </c>
      <c r="C29" s="3" t="s">
        <v>625</v>
      </c>
      <c r="D29" s="4" t="s">
        <v>89</v>
      </c>
      <c r="E29" s="5">
        <v>1</v>
      </c>
      <c r="F29" s="86"/>
      <c r="G29" s="80">
        <f>F29*E29</f>
        <v>0</v>
      </c>
    </row>
    <row r="30" spans="2:8" hidden="1" outlineLevel="2" collapsed="1" x14ac:dyDescent="0.35">
      <c r="B30" s="77" t="s">
        <v>43</v>
      </c>
      <c r="C30" s="75" t="s">
        <v>622</v>
      </c>
      <c r="D30" s="76" t="s">
        <v>89</v>
      </c>
      <c r="E30" s="76">
        <v>1</v>
      </c>
      <c r="F30" s="76"/>
      <c r="G30" s="80">
        <f>G31+G32</f>
        <v>0</v>
      </c>
    </row>
    <row r="31" spans="2:8" ht="29" hidden="1" outlineLevel="3" x14ac:dyDescent="0.35">
      <c r="B31" s="110" t="s">
        <v>45</v>
      </c>
      <c r="C31" s="3" t="s">
        <v>823</v>
      </c>
      <c r="D31" s="4" t="s">
        <v>89</v>
      </c>
      <c r="E31" s="5">
        <v>1</v>
      </c>
      <c r="F31" s="95"/>
      <c r="G31" s="80">
        <f t="shared" ref="G31:G32" si="1">F31*E31</f>
        <v>0</v>
      </c>
    </row>
    <row r="32" spans="2:8" hidden="1" outlineLevel="3" x14ac:dyDescent="0.35">
      <c r="B32" s="110" t="s">
        <v>46</v>
      </c>
      <c r="C32" s="3" t="s">
        <v>824</v>
      </c>
      <c r="D32" s="4" t="s">
        <v>89</v>
      </c>
      <c r="E32" s="25">
        <v>1</v>
      </c>
      <c r="F32" s="95"/>
      <c r="G32" s="80">
        <f t="shared" si="1"/>
        <v>0</v>
      </c>
    </row>
    <row r="33" spans="2:8" hidden="1" outlineLevel="2" x14ac:dyDescent="0.35">
      <c r="B33" s="110" t="s">
        <v>44</v>
      </c>
      <c r="C33" s="3" t="s">
        <v>626</v>
      </c>
      <c r="D33" s="4" t="s">
        <v>89</v>
      </c>
      <c r="E33" s="5">
        <v>1</v>
      </c>
      <c r="F33" s="86"/>
      <c r="G33" s="80">
        <f>F33*E33</f>
        <v>0</v>
      </c>
    </row>
    <row r="34" spans="2:8" outlineLevel="1" collapsed="1" x14ac:dyDescent="0.35">
      <c r="B34" s="67" t="s">
        <v>749</v>
      </c>
      <c r="C34" s="68" t="s">
        <v>747</v>
      </c>
      <c r="D34" s="69" t="s">
        <v>89</v>
      </c>
      <c r="E34" s="69">
        <v>1</v>
      </c>
      <c r="F34" s="70"/>
      <c r="G34" s="80">
        <f>G35+G36+G39</f>
        <v>0</v>
      </c>
    </row>
    <row r="35" spans="2:8" hidden="1" outlineLevel="2" x14ac:dyDescent="0.35">
      <c r="B35" s="110" t="s">
        <v>627</v>
      </c>
      <c r="C35" s="3" t="s">
        <v>625</v>
      </c>
      <c r="D35" s="4" t="s">
        <v>89</v>
      </c>
      <c r="E35" s="5">
        <v>1</v>
      </c>
      <c r="F35" s="86"/>
      <c r="G35" s="80">
        <f>F35*E35</f>
        <v>0</v>
      </c>
    </row>
    <row r="36" spans="2:8" ht="29" hidden="1" outlineLevel="2" collapsed="1" x14ac:dyDescent="0.35">
      <c r="B36" s="110" t="s">
        <v>628</v>
      </c>
      <c r="C36" s="3" t="s">
        <v>622</v>
      </c>
      <c r="D36" s="4" t="s">
        <v>89</v>
      </c>
      <c r="E36" s="5">
        <v>1</v>
      </c>
      <c r="F36" s="86"/>
      <c r="G36" s="80">
        <f>G37+G38</f>
        <v>0</v>
      </c>
    </row>
    <row r="37" spans="2:8" ht="29" hidden="1" outlineLevel="3" x14ac:dyDescent="0.35">
      <c r="B37" s="110" t="s">
        <v>629</v>
      </c>
      <c r="C37" s="3" t="s">
        <v>823</v>
      </c>
      <c r="D37" s="4" t="s">
        <v>89</v>
      </c>
      <c r="E37" s="25">
        <v>1</v>
      </c>
      <c r="F37" s="95"/>
      <c r="G37" s="80">
        <f t="shared" ref="G37:G38" si="2">F37*E37</f>
        <v>0</v>
      </c>
    </row>
    <row r="38" spans="2:8" hidden="1" outlineLevel="3" x14ac:dyDescent="0.35">
      <c r="B38" s="110" t="s">
        <v>630</v>
      </c>
      <c r="C38" s="3" t="s">
        <v>824</v>
      </c>
      <c r="D38" s="4" t="s">
        <v>89</v>
      </c>
      <c r="E38" s="5">
        <v>1</v>
      </c>
      <c r="F38" s="95"/>
      <c r="G38" s="80">
        <f t="shared" si="2"/>
        <v>0</v>
      </c>
    </row>
    <row r="39" spans="2:8" hidden="1" outlineLevel="2" x14ac:dyDescent="0.35">
      <c r="B39" s="110" t="s">
        <v>631</v>
      </c>
      <c r="C39" s="3" t="s">
        <v>626</v>
      </c>
      <c r="D39" s="4" t="s">
        <v>89</v>
      </c>
      <c r="E39" s="5">
        <v>1</v>
      </c>
      <c r="F39" s="86"/>
      <c r="G39" s="80">
        <f>F39*E39</f>
        <v>0</v>
      </c>
    </row>
    <row r="40" spans="2:8" ht="26.5" outlineLevel="1" collapsed="1" x14ac:dyDescent="0.35">
      <c r="B40" s="67" t="s">
        <v>750</v>
      </c>
      <c r="C40" s="68" t="s">
        <v>825</v>
      </c>
      <c r="D40" s="69" t="s">
        <v>89</v>
      </c>
      <c r="E40" s="69">
        <v>1</v>
      </c>
      <c r="F40" s="70"/>
      <c r="G40" s="80">
        <f>G41+G42+G45</f>
        <v>0</v>
      </c>
    </row>
    <row r="41" spans="2:8" hidden="1" outlineLevel="2" x14ac:dyDescent="0.35">
      <c r="B41" s="110" t="s">
        <v>635</v>
      </c>
      <c r="C41" s="3" t="s">
        <v>625</v>
      </c>
      <c r="D41" s="4" t="s">
        <v>89</v>
      </c>
      <c r="E41" s="40">
        <v>1</v>
      </c>
      <c r="F41" s="86"/>
      <c r="G41" s="80">
        <f>F41*E41</f>
        <v>0</v>
      </c>
    </row>
    <row r="42" spans="2:8" ht="29" hidden="1" outlineLevel="2" collapsed="1" x14ac:dyDescent="0.35">
      <c r="B42" s="110" t="s">
        <v>636</v>
      </c>
      <c r="C42" s="3" t="s">
        <v>622</v>
      </c>
      <c r="D42" s="4" t="s">
        <v>89</v>
      </c>
      <c r="E42" s="25">
        <v>1</v>
      </c>
      <c r="F42" s="97"/>
      <c r="G42" s="80">
        <f>G43+G44</f>
        <v>0</v>
      </c>
    </row>
    <row r="43" spans="2:8" ht="29" hidden="1" outlineLevel="3" x14ac:dyDescent="0.35">
      <c r="B43" s="110" t="s">
        <v>751</v>
      </c>
      <c r="C43" s="3" t="s">
        <v>823</v>
      </c>
      <c r="D43" s="4" t="s">
        <v>89</v>
      </c>
      <c r="E43" s="25">
        <v>1</v>
      </c>
      <c r="F43" s="96"/>
      <c r="G43" s="80">
        <f t="shared" ref="G43:G45" si="3">F43*E43</f>
        <v>0</v>
      </c>
    </row>
    <row r="44" spans="2:8" hidden="1" outlineLevel="3" x14ac:dyDescent="0.35">
      <c r="B44" s="110" t="s">
        <v>752</v>
      </c>
      <c r="C44" s="3" t="s">
        <v>824</v>
      </c>
      <c r="D44" s="4" t="s">
        <v>89</v>
      </c>
      <c r="E44" s="25">
        <v>1</v>
      </c>
      <c r="F44" s="96"/>
      <c r="G44" s="80">
        <f t="shared" si="3"/>
        <v>0</v>
      </c>
    </row>
    <row r="45" spans="2:8" hidden="1" outlineLevel="2" x14ac:dyDescent="0.35">
      <c r="B45" s="110" t="s">
        <v>637</v>
      </c>
      <c r="C45" s="3" t="s">
        <v>626</v>
      </c>
      <c r="D45" s="4" t="s">
        <v>89</v>
      </c>
      <c r="E45" s="25">
        <v>1</v>
      </c>
      <c r="F45" s="97"/>
      <c r="G45" s="80">
        <f t="shared" si="3"/>
        <v>0</v>
      </c>
    </row>
    <row r="46" spans="2:8" hidden="1" x14ac:dyDescent="0.35">
      <c r="B46" s="9"/>
      <c r="C46" s="38"/>
      <c r="D46" s="39"/>
      <c r="E46" s="40"/>
      <c r="F46" s="41"/>
      <c r="G46" s="8"/>
    </row>
    <row r="47" spans="2:8" x14ac:dyDescent="0.35">
      <c r="B47" s="58" t="s">
        <v>0</v>
      </c>
      <c r="C47" s="122" t="s">
        <v>1</v>
      </c>
      <c r="D47" s="123"/>
      <c r="E47" s="123"/>
      <c r="F47" s="124"/>
      <c r="G47" s="16">
        <f>SUM(G48,G51,G63,G66,G71,G76,G79,G82,G85,G95,G130,G134,G137,G146,G169)</f>
        <v>0</v>
      </c>
      <c r="H47" s="71"/>
    </row>
    <row r="48" spans="2:8" outlineLevel="1" collapsed="1" x14ac:dyDescent="0.35">
      <c r="B48" s="67" t="s">
        <v>75</v>
      </c>
      <c r="C48" s="68" t="s">
        <v>532</v>
      </c>
      <c r="D48" s="69" t="s">
        <v>89</v>
      </c>
      <c r="E48" s="69">
        <v>1</v>
      </c>
      <c r="F48" s="70"/>
      <c r="G48" s="80">
        <f>SUM(G49:G50)</f>
        <v>0</v>
      </c>
    </row>
    <row r="49" spans="2:7" hidden="1" outlineLevel="3" x14ac:dyDescent="0.35">
      <c r="B49" s="35" t="s">
        <v>600</v>
      </c>
      <c r="C49" s="21" t="s">
        <v>619</v>
      </c>
      <c r="D49" s="24" t="s">
        <v>89</v>
      </c>
      <c r="E49" s="1">
        <v>1</v>
      </c>
      <c r="F49" s="98"/>
      <c r="G49" s="80">
        <f>F49*E49</f>
        <v>0</v>
      </c>
    </row>
    <row r="50" spans="2:7" hidden="1" outlineLevel="3" x14ac:dyDescent="0.35">
      <c r="B50" s="35" t="s">
        <v>620</v>
      </c>
      <c r="C50" s="21" t="s">
        <v>621</v>
      </c>
      <c r="D50" s="24" t="s">
        <v>89</v>
      </c>
      <c r="E50" s="24">
        <v>1</v>
      </c>
      <c r="F50" s="98"/>
      <c r="G50" s="80">
        <f>F50*E50</f>
        <v>0</v>
      </c>
    </row>
    <row r="51" spans="2:7" outlineLevel="1" collapsed="1" x14ac:dyDescent="0.35">
      <c r="B51" s="67" t="s">
        <v>76</v>
      </c>
      <c r="C51" s="68" t="s">
        <v>738</v>
      </c>
      <c r="D51" s="69" t="s">
        <v>89</v>
      </c>
      <c r="E51" s="69">
        <v>1</v>
      </c>
      <c r="F51" s="70"/>
      <c r="G51" s="80">
        <f>SUM(G52:G62)</f>
        <v>0</v>
      </c>
    </row>
    <row r="52" spans="2:7" hidden="1" outlineLevel="3" x14ac:dyDescent="0.35">
      <c r="B52" s="23" t="s">
        <v>536</v>
      </c>
      <c r="C52" s="21" t="s">
        <v>720</v>
      </c>
      <c r="D52" s="24" t="s">
        <v>723</v>
      </c>
      <c r="E52" s="24">
        <v>5</v>
      </c>
      <c r="F52" s="99"/>
      <c r="G52" s="80">
        <f t="shared" ref="G52:G62" si="4">F52*E52</f>
        <v>0</v>
      </c>
    </row>
    <row r="53" spans="2:7" hidden="1" outlineLevel="3" x14ac:dyDescent="0.35">
      <c r="B53" s="23" t="s">
        <v>539</v>
      </c>
      <c r="C53" s="21" t="s">
        <v>537</v>
      </c>
      <c r="D53" s="24" t="s">
        <v>89</v>
      </c>
      <c r="E53" s="34">
        <v>1</v>
      </c>
      <c r="F53" s="99"/>
      <c r="G53" s="80">
        <f t="shared" si="4"/>
        <v>0</v>
      </c>
    </row>
    <row r="54" spans="2:7" hidden="1" outlineLevel="3" x14ac:dyDescent="0.35">
      <c r="B54" s="23" t="s">
        <v>540</v>
      </c>
      <c r="C54" s="21" t="s">
        <v>538</v>
      </c>
      <c r="D54" s="24" t="s">
        <v>47</v>
      </c>
      <c r="E54" s="24">
        <v>54</v>
      </c>
      <c r="F54" s="99"/>
      <c r="G54" s="80">
        <f t="shared" si="4"/>
        <v>0</v>
      </c>
    </row>
    <row r="55" spans="2:7" hidden="1" outlineLevel="3" x14ac:dyDescent="0.35">
      <c r="B55" s="23" t="s">
        <v>541</v>
      </c>
      <c r="C55" s="21" t="s">
        <v>990</v>
      </c>
      <c r="D55" s="24" t="s">
        <v>89</v>
      </c>
      <c r="E55" s="34">
        <v>1</v>
      </c>
      <c r="F55" s="99"/>
      <c r="G55" s="80">
        <f t="shared" si="4"/>
        <v>0</v>
      </c>
    </row>
    <row r="56" spans="2:7" hidden="1" outlineLevel="3" x14ac:dyDescent="0.35">
      <c r="B56" s="23" t="s">
        <v>542</v>
      </c>
      <c r="C56" s="21" t="s">
        <v>721</v>
      </c>
      <c r="D56" s="24" t="s">
        <v>47</v>
      </c>
      <c r="E56" s="34">
        <v>30</v>
      </c>
      <c r="F56" s="99"/>
      <c r="G56" s="80">
        <f t="shared" si="4"/>
        <v>0</v>
      </c>
    </row>
    <row r="57" spans="2:7" hidden="1" outlineLevel="3" x14ac:dyDescent="0.35">
      <c r="B57" s="23" t="s">
        <v>715</v>
      </c>
      <c r="C57" s="21" t="s">
        <v>722</v>
      </c>
      <c r="D57" s="24" t="s">
        <v>47</v>
      </c>
      <c r="E57" s="34">
        <v>12</v>
      </c>
      <c r="F57" s="99"/>
      <c r="G57" s="80">
        <f t="shared" si="4"/>
        <v>0</v>
      </c>
    </row>
    <row r="58" spans="2:7" hidden="1" outlineLevel="3" x14ac:dyDescent="0.35">
      <c r="B58" s="23" t="s">
        <v>716</v>
      </c>
      <c r="C58" s="21" t="s">
        <v>725</v>
      </c>
      <c r="D58" s="24" t="s">
        <v>88</v>
      </c>
      <c r="E58" s="24">
        <v>14</v>
      </c>
      <c r="F58" s="99"/>
      <c r="G58" s="80">
        <f t="shared" si="4"/>
        <v>0</v>
      </c>
    </row>
    <row r="59" spans="2:7" hidden="1" outlineLevel="3" x14ac:dyDescent="0.35">
      <c r="B59" s="23" t="s">
        <v>717</v>
      </c>
      <c r="C59" s="21" t="s">
        <v>739</v>
      </c>
      <c r="D59" s="24" t="s">
        <v>144</v>
      </c>
      <c r="E59" s="34">
        <v>2</v>
      </c>
      <c r="F59" s="99"/>
      <c r="G59" s="80">
        <f t="shared" si="4"/>
        <v>0</v>
      </c>
    </row>
    <row r="60" spans="2:7" hidden="1" outlineLevel="3" x14ac:dyDescent="0.35">
      <c r="B60" s="23" t="s">
        <v>718</v>
      </c>
      <c r="C60" s="21" t="s">
        <v>736</v>
      </c>
      <c r="D60" s="24" t="s">
        <v>144</v>
      </c>
      <c r="E60" s="34">
        <v>2</v>
      </c>
      <c r="F60" s="99"/>
      <c r="G60" s="80">
        <f t="shared" si="4"/>
        <v>0</v>
      </c>
    </row>
    <row r="61" spans="2:7" hidden="1" outlineLevel="3" x14ac:dyDescent="0.35">
      <c r="B61" s="23" t="s">
        <v>719</v>
      </c>
      <c r="C61" s="21" t="s">
        <v>737</v>
      </c>
      <c r="D61" s="24" t="s">
        <v>89</v>
      </c>
      <c r="E61" s="34">
        <v>1</v>
      </c>
      <c r="F61" s="99"/>
      <c r="G61" s="80">
        <f t="shared" si="4"/>
        <v>0</v>
      </c>
    </row>
    <row r="62" spans="2:7" hidden="1" outlineLevel="3" x14ac:dyDescent="0.35">
      <c r="B62" s="23" t="s">
        <v>724</v>
      </c>
      <c r="C62" s="21" t="s">
        <v>726</v>
      </c>
      <c r="D62" s="24" t="s">
        <v>47</v>
      </c>
      <c r="E62" s="34">
        <v>180</v>
      </c>
      <c r="F62" s="99"/>
      <c r="G62" s="80">
        <f t="shared" si="4"/>
        <v>0</v>
      </c>
    </row>
    <row r="63" spans="2:7" outlineLevel="1" collapsed="1" x14ac:dyDescent="0.35">
      <c r="B63" s="67" t="s">
        <v>1029</v>
      </c>
      <c r="C63" s="68" t="s">
        <v>795</v>
      </c>
      <c r="D63" s="69" t="s">
        <v>89</v>
      </c>
      <c r="E63" s="69">
        <v>1</v>
      </c>
      <c r="F63" s="70"/>
      <c r="G63" s="80">
        <f>SUM(G64:G65)</f>
        <v>0</v>
      </c>
    </row>
    <row r="64" spans="2:7" hidden="1" outlineLevel="2" x14ac:dyDescent="0.35">
      <c r="B64" s="7" t="s">
        <v>682</v>
      </c>
      <c r="C64" s="21" t="s">
        <v>535</v>
      </c>
      <c r="D64" s="34" t="s">
        <v>86</v>
      </c>
      <c r="E64" s="34">
        <v>0.85</v>
      </c>
      <c r="F64" s="99"/>
      <c r="G64" s="80">
        <f>F64*E64</f>
        <v>0</v>
      </c>
    </row>
    <row r="65" spans="2:7" hidden="1" outlineLevel="2" x14ac:dyDescent="0.35">
      <c r="B65" s="7" t="s">
        <v>683</v>
      </c>
      <c r="C65" s="21" t="s">
        <v>543</v>
      </c>
      <c r="D65" s="34" t="s">
        <v>144</v>
      </c>
      <c r="E65" s="26">
        <v>1</v>
      </c>
      <c r="F65" s="100"/>
      <c r="G65" s="80">
        <f>F65*E65</f>
        <v>0</v>
      </c>
    </row>
    <row r="66" spans="2:7" outlineLevel="1" collapsed="1" x14ac:dyDescent="0.35">
      <c r="B66" s="67" t="s">
        <v>1030</v>
      </c>
      <c r="C66" s="68" t="s">
        <v>531</v>
      </c>
      <c r="D66" s="69" t="s">
        <v>89</v>
      </c>
      <c r="E66" s="69">
        <v>1</v>
      </c>
      <c r="F66" s="70"/>
      <c r="G66" s="80">
        <f>SUM(G67:G70)</f>
        <v>0</v>
      </c>
    </row>
    <row r="67" spans="2:7" hidden="1" outlineLevel="2" x14ac:dyDescent="0.35">
      <c r="B67" s="23" t="s">
        <v>544</v>
      </c>
      <c r="C67" s="21" t="s">
        <v>549</v>
      </c>
      <c r="D67" s="34" t="s">
        <v>86</v>
      </c>
      <c r="E67" s="25">
        <v>0.9</v>
      </c>
      <c r="F67" s="86"/>
      <c r="G67" s="80">
        <f>F67*E67</f>
        <v>0</v>
      </c>
    </row>
    <row r="68" spans="2:7" hidden="1" outlineLevel="2" x14ac:dyDescent="0.35">
      <c r="B68" s="23" t="s">
        <v>545</v>
      </c>
      <c r="C68" s="21" t="s">
        <v>550</v>
      </c>
      <c r="D68" s="34" t="s">
        <v>144</v>
      </c>
      <c r="E68" s="25">
        <v>1</v>
      </c>
      <c r="F68" s="86"/>
      <c r="G68" s="80">
        <f>F68*E68</f>
        <v>0</v>
      </c>
    </row>
    <row r="69" spans="2:7" hidden="1" outlineLevel="2" x14ac:dyDescent="0.35">
      <c r="B69" s="23" t="s">
        <v>1031</v>
      </c>
      <c r="C69" s="21" t="s">
        <v>551</v>
      </c>
      <c r="D69" s="34" t="s">
        <v>86</v>
      </c>
      <c r="E69" s="25">
        <v>0.75</v>
      </c>
      <c r="F69" s="86"/>
      <c r="G69" s="80">
        <f>F69*E69</f>
        <v>0</v>
      </c>
    </row>
    <row r="70" spans="2:7" hidden="1" outlineLevel="2" x14ac:dyDescent="0.35">
      <c r="B70" s="23" t="s">
        <v>1032</v>
      </c>
      <c r="C70" s="21" t="s">
        <v>552</v>
      </c>
      <c r="D70" s="34" t="s">
        <v>144</v>
      </c>
      <c r="E70" s="25">
        <v>3</v>
      </c>
      <c r="F70" s="86"/>
      <c r="G70" s="80">
        <f>F70*E70</f>
        <v>0</v>
      </c>
    </row>
    <row r="71" spans="2:7" outlineLevel="1" collapsed="1" x14ac:dyDescent="0.35">
      <c r="B71" s="67" t="s">
        <v>1033</v>
      </c>
      <c r="C71" s="68" t="s">
        <v>533</v>
      </c>
      <c r="D71" s="69" t="s">
        <v>89</v>
      </c>
      <c r="E71" s="69">
        <v>1</v>
      </c>
      <c r="F71" s="70"/>
      <c r="G71" s="80">
        <f>SUM(G72:G75)</f>
        <v>0</v>
      </c>
    </row>
    <row r="72" spans="2:7" hidden="1" outlineLevel="2" x14ac:dyDescent="0.35">
      <c r="B72" s="20" t="s">
        <v>546</v>
      </c>
      <c r="C72" s="21" t="s">
        <v>554</v>
      </c>
      <c r="D72" s="34" t="s">
        <v>86</v>
      </c>
      <c r="E72" s="36">
        <v>1.9</v>
      </c>
      <c r="F72" s="101"/>
      <c r="G72" s="80">
        <f>F72*E72</f>
        <v>0</v>
      </c>
    </row>
    <row r="73" spans="2:7" hidden="1" outlineLevel="2" x14ac:dyDescent="0.35">
      <c r="B73" s="20" t="s">
        <v>547</v>
      </c>
      <c r="C73" s="21" t="s">
        <v>555</v>
      </c>
      <c r="D73" s="34" t="s">
        <v>144</v>
      </c>
      <c r="E73" s="36">
        <v>1</v>
      </c>
      <c r="F73" s="101"/>
      <c r="G73" s="80">
        <f>F73*E73</f>
        <v>0</v>
      </c>
    </row>
    <row r="74" spans="2:7" hidden="1" outlineLevel="2" x14ac:dyDescent="0.35">
      <c r="B74" s="20" t="s">
        <v>684</v>
      </c>
      <c r="C74" s="21" t="s">
        <v>556</v>
      </c>
      <c r="D74" s="34" t="s">
        <v>86</v>
      </c>
      <c r="E74" s="36">
        <v>1.9</v>
      </c>
      <c r="F74" s="101"/>
      <c r="G74" s="80">
        <f>F74*E74</f>
        <v>0</v>
      </c>
    </row>
    <row r="75" spans="2:7" hidden="1" outlineLevel="2" x14ac:dyDescent="0.35">
      <c r="B75" s="20" t="s">
        <v>685</v>
      </c>
      <c r="C75" s="21" t="s">
        <v>557</v>
      </c>
      <c r="D75" s="34" t="s">
        <v>144</v>
      </c>
      <c r="E75" s="27">
        <v>1</v>
      </c>
      <c r="F75" s="86"/>
      <c r="G75" s="80">
        <f>F75*E75</f>
        <v>0</v>
      </c>
    </row>
    <row r="76" spans="2:7" outlineLevel="1" collapsed="1" x14ac:dyDescent="0.35">
      <c r="B76" s="67" t="s">
        <v>686</v>
      </c>
      <c r="C76" s="68" t="s">
        <v>534</v>
      </c>
      <c r="D76" s="69" t="s">
        <v>89</v>
      </c>
      <c r="E76" s="69">
        <v>1</v>
      </c>
      <c r="F76" s="70"/>
      <c r="G76" s="80">
        <f>SUM(G77:G78)</f>
        <v>0</v>
      </c>
    </row>
    <row r="77" spans="2:7" hidden="1" outlineLevel="2" x14ac:dyDescent="0.35">
      <c r="B77" s="7" t="s">
        <v>548</v>
      </c>
      <c r="C77" s="21" t="s">
        <v>561</v>
      </c>
      <c r="D77" s="34" t="s">
        <v>86</v>
      </c>
      <c r="E77" s="5">
        <v>12</v>
      </c>
      <c r="F77" s="86"/>
      <c r="G77" s="80">
        <f>E77*F77</f>
        <v>0</v>
      </c>
    </row>
    <row r="78" spans="2:7" hidden="1" outlineLevel="2" x14ac:dyDescent="0.35">
      <c r="B78" s="7" t="s">
        <v>1034</v>
      </c>
      <c r="C78" s="22" t="s">
        <v>543</v>
      </c>
      <c r="D78" s="34" t="s">
        <v>144</v>
      </c>
      <c r="E78" s="5">
        <v>1</v>
      </c>
      <c r="F78" s="86"/>
      <c r="G78" s="80">
        <f>E78*F78</f>
        <v>0</v>
      </c>
    </row>
    <row r="79" spans="2:7" outlineLevel="1" collapsed="1" x14ac:dyDescent="0.35">
      <c r="B79" s="67" t="s">
        <v>77</v>
      </c>
      <c r="C79" s="68" t="s">
        <v>801</v>
      </c>
      <c r="D79" s="69" t="s">
        <v>89</v>
      </c>
      <c r="E79" s="69">
        <v>1</v>
      </c>
      <c r="F79" s="70"/>
      <c r="G79" s="80">
        <f>SUM(G80:G81)</f>
        <v>0</v>
      </c>
    </row>
    <row r="80" spans="2:7" hidden="1" outlineLevel="2" x14ac:dyDescent="0.35">
      <c r="B80" s="20" t="s">
        <v>553</v>
      </c>
      <c r="C80" s="21" t="s">
        <v>561</v>
      </c>
      <c r="D80" s="34" t="s">
        <v>86</v>
      </c>
      <c r="E80" s="36">
        <v>8</v>
      </c>
      <c r="F80" s="101"/>
      <c r="G80" s="80">
        <f>E80*F80</f>
        <v>0</v>
      </c>
    </row>
    <row r="81" spans="2:7" hidden="1" outlineLevel="2" x14ac:dyDescent="0.35">
      <c r="B81" s="20" t="s">
        <v>1035</v>
      </c>
      <c r="C81" s="22" t="s">
        <v>543</v>
      </c>
      <c r="D81" s="34" t="s">
        <v>144</v>
      </c>
      <c r="E81" s="36">
        <v>1</v>
      </c>
      <c r="F81" s="101"/>
      <c r="G81" s="80">
        <f>E81*F81</f>
        <v>0</v>
      </c>
    </row>
    <row r="82" spans="2:7" outlineLevel="1" collapsed="1" x14ac:dyDescent="0.35">
      <c r="B82" s="67" t="s">
        <v>78</v>
      </c>
      <c r="C82" s="68" t="s">
        <v>1028</v>
      </c>
      <c r="D82" s="69" t="s">
        <v>89</v>
      </c>
      <c r="E82" s="69">
        <v>1</v>
      </c>
      <c r="F82" s="70"/>
      <c r="G82" s="80">
        <f>SUM(G83:G84)</f>
        <v>0</v>
      </c>
    </row>
    <row r="83" spans="2:7" hidden="1" outlineLevel="2" x14ac:dyDescent="0.35">
      <c r="B83" s="20" t="s">
        <v>559</v>
      </c>
      <c r="C83" s="21" t="s">
        <v>561</v>
      </c>
      <c r="D83" s="34" t="s">
        <v>86</v>
      </c>
      <c r="E83" s="36">
        <v>1</v>
      </c>
      <c r="F83" s="101"/>
      <c r="G83" s="80">
        <f>F83*E83</f>
        <v>0</v>
      </c>
    </row>
    <row r="84" spans="2:7" hidden="1" outlineLevel="2" x14ac:dyDescent="0.35">
      <c r="B84" s="20" t="s">
        <v>560</v>
      </c>
      <c r="C84" s="22" t="s">
        <v>543</v>
      </c>
      <c r="D84" s="34" t="s">
        <v>144</v>
      </c>
      <c r="E84" s="36">
        <v>2</v>
      </c>
      <c r="F84" s="101"/>
      <c r="G84" s="80">
        <f>F84*E84</f>
        <v>0</v>
      </c>
    </row>
    <row r="85" spans="2:7" ht="26.5" outlineLevel="1" collapsed="1" x14ac:dyDescent="0.35">
      <c r="B85" s="67" t="s">
        <v>79</v>
      </c>
      <c r="C85" s="68" t="s">
        <v>796</v>
      </c>
      <c r="D85" s="69" t="s">
        <v>89</v>
      </c>
      <c r="E85" s="69">
        <v>1</v>
      </c>
      <c r="F85" s="70"/>
      <c r="G85" s="80">
        <f>SUM(G86,G89,G92)</f>
        <v>0</v>
      </c>
    </row>
    <row r="86" spans="2:7" hidden="1" outlineLevel="2" collapsed="1" x14ac:dyDescent="0.35">
      <c r="B86" s="77" t="s">
        <v>562</v>
      </c>
      <c r="C86" s="75" t="s">
        <v>666</v>
      </c>
      <c r="D86" s="76" t="s">
        <v>89</v>
      </c>
      <c r="E86" s="76">
        <v>1</v>
      </c>
      <c r="F86" s="76"/>
      <c r="G86" s="80">
        <f>SUM(G87:G88)</f>
        <v>0</v>
      </c>
    </row>
    <row r="87" spans="2:7" ht="14.4" hidden="1" customHeight="1" outlineLevel="3" x14ac:dyDescent="0.35">
      <c r="B87" s="20" t="s">
        <v>1036</v>
      </c>
      <c r="C87" s="21" t="s">
        <v>660</v>
      </c>
      <c r="D87" s="34" t="s">
        <v>86</v>
      </c>
      <c r="E87" s="36">
        <v>36</v>
      </c>
      <c r="F87" s="102"/>
      <c r="G87" s="80">
        <f>F87*E87</f>
        <v>0</v>
      </c>
    </row>
    <row r="88" spans="2:7" hidden="1" outlineLevel="3" x14ac:dyDescent="0.35">
      <c r="B88" s="20" t="s">
        <v>1037</v>
      </c>
      <c r="C88" s="21" t="s">
        <v>661</v>
      </c>
      <c r="D88" s="34" t="s">
        <v>144</v>
      </c>
      <c r="E88" s="36">
        <v>6</v>
      </c>
      <c r="F88" s="102"/>
      <c r="G88" s="80">
        <f>F88*E88</f>
        <v>0</v>
      </c>
    </row>
    <row r="89" spans="2:7" hidden="1" outlineLevel="2" collapsed="1" x14ac:dyDescent="0.35">
      <c r="B89" s="77" t="s">
        <v>563</v>
      </c>
      <c r="C89" s="75" t="s">
        <v>668</v>
      </c>
      <c r="D89" s="76" t="s">
        <v>89</v>
      </c>
      <c r="E89" s="76">
        <v>1</v>
      </c>
      <c r="F89" s="76"/>
      <c r="G89" s="80">
        <f>SUM(G90:G91)</f>
        <v>0</v>
      </c>
    </row>
    <row r="90" spans="2:7" hidden="1" outlineLevel="3" x14ac:dyDescent="0.35">
      <c r="B90" s="20" t="s">
        <v>1038</v>
      </c>
      <c r="C90" s="21" t="s">
        <v>662</v>
      </c>
      <c r="D90" s="34" t="s">
        <v>86</v>
      </c>
      <c r="E90" s="36">
        <v>2.1</v>
      </c>
      <c r="F90" s="102"/>
      <c r="G90" s="80">
        <f>F90*E90</f>
        <v>0</v>
      </c>
    </row>
    <row r="91" spans="2:7" hidden="1" outlineLevel="3" x14ac:dyDescent="0.35">
      <c r="B91" s="20" t="s">
        <v>1039</v>
      </c>
      <c r="C91" s="21" t="s">
        <v>663</v>
      </c>
      <c r="D91" s="34" t="s">
        <v>144</v>
      </c>
      <c r="E91" s="36">
        <v>4</v>
      </c>
      <c r="F91" s="102"/>
      <c r="G91" s="80">
        <f>F91*E91</f>
        <v>0</v>
      </c>
    </row>
    <row r="92" spans="2:7" hidden="1" outlineLevel="2" collapsed="1" x14ac:dyDescent="0.35">
      <c r="B92" s="77" t="s">
        <v>1040</v>
      </c>
      <c r="C92" s="75" t="s">
        <v>664</v>
      </c>
      <c r="D92" s="76" t="s">
        <v>89</v>
      </c>
      <c r="E92" s="76">
        <v>1</v>
      </c>
      <c r="F92" s="76"/>
      <c r="G92" s="80">
        <f>SUM(G93:G94)</f>
        <v>0</v>
      </c>
    </row>
    <row r="93" spans="2:7" hidden="1" outlineLevel="3" x14ac:dyDescent="0.35">
      <c r="B93" s="20" t="s">
        <v>1041</v>
      </c>
      <c r="C93" s="21" t="s">
        <v>669</v>
      </c>
      <c r="D93" s="34" t="s">
        <v>86</v>
      </c>
      <c r="E93" s="36">
        <v>12</v>
      </c>
      <c r="F93" s="102"/>
      <c r="G93" s="80">
        <f>F93*E93</f>
        <v>0</v>
      </c>
    </row>
    <row r="94" spans="2:7" hidden="1" outlineLevel="3" x14ac:dyDescent="0.35">
      <c r="B94" s="20" t="s">
        <v>1042</v>
      </c>
      <c r="C94" s="21" t="s">
        <v>670</v>
      </c>
      <c r="D94" s="34" t="s">
        <v>144</v>
      </c>
      <c r="E94" s="36">
        <v>2</v>
      </c>
      <c r="F94" s="102"/>
      <c r="G94" s="80">
        <f>F94*E94</f>
        <v>0</v>
      </c>
    </row>
    <row r="95" spans="2:7" ht="26.5" outlineLevel="1" collapsed="1" x14ac:dyDescent="0.35">
      <c r="B95" s="67" t="s">
        <v>558</v>
      </c>
      <c r="C95" s="68" t="s">
        <v>797</v>
      </c>
      <c r="D95" s="69" t="s">
        <v>89</v>
      </c>
      <c r="E95" s="69">
        <v>1</v>
      </c>
      <c r="F95" s="70"/>
      <c r="G95" s="80">
        <f>SUM(G96,G101,G104,G109,G114,G121,G124,G127)</f>
        <v>0</v>
      </c>
    </row>
    <row r="96" spans="2:7" hidden="1" outlineLevel="2" collapsed="1" x14ac:dyDescent="0.35">
      <c r="B96" s="77" t="s">
        <v>564</v>
      </c>
      <c r="C96" s="75" t="s">
        <v>574</v>
      </c>
      <c r="D96" s="76" t="s">
        <v>89</v>
      </c>
      <c r="E96" s="76"/>
      <c r="F96" s="76"/>
      <c r="G96" s="80">
        <f>SUM(G97:G100)</f>
        <v>0</v>
      </c>
    </row>
    <row r="97" spans="2:7" ht="14.4" hidden="1" customHeight="1" outlineLevel="3" x14ac:dyDescent="0.35">
      <c r="B97" s="20" t="s">
        <v>687</v>
      </c>
      <c r="C97" s="21" t="s">
        <v>671</v>
      </c>
      <c r="D97" s="34" t="s">
        <v>86</v>
      </c>
      <c r="E97" s="36">
        <v>2.3199999999999998</v>
      </c>
      <c r="F97" s="102"/>
      <c r="G97" s="80">
        <f>F97*E97</f>
        <v>0</v>
      </c>
    </row>
    <row r="98" spans="2:7" ht="14.4" hidden="1" customHeight="1" outlineLevel="3" x14ac:dyDescent="0.35">
      <c r="B98" s="20" t="s">
        <v>688</v>
      </c>
      <c r="C98" s="21" t="s">
        <v>576</v>
      </c>
      <c r="D98" s="34" t="s">
        <v>144</v>
      </c>
      <c r="E98" s="36">
        <v>8</v>
      </c>
      <c r="F98" s="102"/>
      <c r="G98" s="80">
        <f>F98*E98</f>
        <v>0</v>
      </c>
    </row>
    <row r="99" spans="2:7" ht="14.4" hidden="1" customHeight="1" outlineLevel="3" x14ac:dyDescent="0.35">
      <c r="B99" s="20" t="s">
        <v>1043</v>
      </c>
      <c r="C99" s="21" t="s">
        <v>672</v>
      </c>
      <c r="D99" s="34" t="s">
        <v>86</v>
      </c>
      <c r="E99" s="36">
        <v>26.91</v>
      </c>
      <c r="F99" s="102"/>
      <c r="G99" s="80">
        <f>F99*E99</f>
        <v>0</v>
      </c>
    </row>
    <row r="100" spans="2:7" ht="14.4" hidden="1" customHeight="1" outlineLevel="3" x14ac:dyDescent="0.35">
      <c r="B100" s="20" t="s">
        <v>1044</v>
      </c>
      <c r="C100" s="21" t="s">
        <v>569</v>
      </c>
      <c r="D100" s="34" t="s">
        <v>144</v>
      </c>
      <c r="E100" s="36">
        <v>39</v>
      </c>
      <c r="F100" s="102"/>
      <c r="G100" s="80">
        <f>F100*E100</f>
        <v>0</v>
      </c>
    </row>
    <row r="101" spans="2:7" ht="27.65" hidden="1" customHeight="1" outlineLevel="2" collapsed="1" x14ac:dyDescent="0.35">
      <c r="B101" s="77" t="s">
        <v>565</v>
      </c>
      <c r="C101" s="75" t="s">
        <v>575</v>
      </c>
      <c r="D101" s="76" t="s">
        <v>89</v>
      </c>
      <c r="E101" s="76"/>
      <c r="F101" s="76"/>
      <c r="G101" s="80">
        <f>SUM(G102:G103)</f>
        <v>0</v>
      </c>
    </row>
    <row r="102" spans="2:7" ht="14.4" hidden="1" customHeight="1" outlineLevel="3" x14ac:dyDescent="0.35">
      <c r="B102" s="20" t="s">
        <v>689</v>
      </c>
      <c r="C102" s="21" t="s">
        <v>673</v>
      </c>
      <c r="D102" s="34" t="s">
        <v>86</v>
      </c>
      <c r="E102" s="36">
        <v>4.4000000000000004</v>
      </c>
      <c r="F102" s="102"/>
      <c r="G102" s="80">
        <f>F102*E102</f>
        <v>0</v>
      </c>
    </row>
    <row r="103" spans="2:7" ht="14.4" hidden="1" customHeight="1" outlineLevel="3" x14ac:dyDescent="0.35">
      <c r="B103" s="20" t="s">
        <v>690</v>
      </c>
      <c r="C103" s="21" t="s">
        <v>577</v>
      </c>
      <c r="D103" s="34" t="s">
        <v>144</v>
      </c>
      <c r="E103" s="36">
        <v>20</v>
      </c>
      <c r="F103" s="102"/>
      <c r="G103" s="80">
        <f>F103*E103</f>
        <v>0</v>
      </c>
    </row>
    <row r="104" spans="2:7" hidden="1" outlineLevel="2" collapsed="1" x14ac:dyDescent="0.35">
      <c r="B104" s="77" t="s">
        <v>1045</v>
      </c>
      <c r="C104" s="75" t="s">
        <v>579</v>
      </c>
      <c r="D104" s="76" t="s">
        <v>89</v>
      </c>
      <c r="E104" s="76"/>
      <c r="F104" s="76"/>
      <c r="G104" s="80">
        <f>SUM(G105:G108)</f>
        <v>0</v>
      </c>
    </row>
    <row r="105" spans="2:7" ht="14.4" hidden="1" customHeight="1" outlineLevel="3" x14ac:dyDescent="0.35">
      <c r="B105" s="20" t="s">
        <v>691</v>
      </c>
      <c r="C105" s="21" t="s">
        <v>671</v>
      </c>
      <c r="D105" s="34" t="s">
        <v>86</v>
      </c>
      <c r="E105" s="36">
        <v>16.82</v>
      </c>
      <c r="F105" s="102"/>
      <c r="G105" s="80">
        <f>F105*E105</f>
        <v>0</v>
      </c>
    </row>
    <row r="106" spans="2:7" ht="14.4" hidden="1" customHeight="1" outlineLevel="3" x14ac:dyDescent="0.35">
      <c r="B106" s="20" t="s">
        <v>692</v>
      </c>
      <c r="C106" s="21" t="s">
        <v>576</v>
      </c>
      <c r="D106" s="34" t="s">
        <v>144</v>
      </c>
      <c r="E106" s="36">
        <v>58</v>
      </c>
      <c r="F106" s="102"/>
      <c r="G106" s="80">
        <f>F106*E106</f>
        <v>0</v>
      </c>
    </row>
    <row r="107" spans="2:7" ht="14.4" hidden="1" customHeight="1" outlineLevel="3" x14ac:dyDescent="0.35">
      <c r="B107" s="20" t="s">
        <v>1046</v>
      </c>
      <c r="C107" s="21" t="s">
        <v>674</v>
      </c>
      <c r="D107" s="34" t="s">
        <v>86</v>
      </c>
      <c r="E107" s="36">
        <v>2.9</v>
      </c>
      <c r="F107" s="102"/>
      <c r="G107" s="80">
        <f>F107*E107</f>
        <v>0</v>
      </c>
    </row>
    <row r="108" spans="2:7" ht="14.4" hidden="1" customHeight="1" outlineLevel="3" x14ac:dyDescent="0.35">
      <c r="B108" s="20" t="s">
        <v>1047</v>
      </c>
      <c r="C108" s="21" t="s">
        <v>578</v>
      </c>
      <c r="D108" s="34" t="s">
        <v>144</v>
      </c>
      <c r="E108" s="36">
        <v>5</v>
      </c>
      <c r="F108" s="102"/>
      <c r="G108" s="80">
        <f>F108*E108</f>
        <v>0</v>
      </c>
    </row>
    <row r="109" spans="2:7" ht="14.4" hidden="1" customHeight="1" outlineLevel="2" collapsed="1" x14ac:dyDescent="0.35">
      <c r="B109" s="77" t="s">
        <v>1048</v>
      </c>
      <c r="C109" s="75" t="s">
        <v>826</v>
      </c>
      <c r="D109" s="76" t="s">
        <v>89</v>
      </c>
      <c r="E109" s="76"/>
      <c r="F109" s="76"/>
      <c r="G109" s="80">
        <f>SUM(G110:G113)</f>
        <v>0</v>
      </c>
    </row>
    <row r="110" spans="2:7" ht="14.4" hidden="1" customHeight="1" outlineLevel="3" x14ac:dyDescent="0.35">
      <c r="B110" s="20" t="s">
        <v>1049</v>
      </c>
      <c r="C110" s="21" t="s">
        <v>675</v>
      </c>
      <c r="D110" s="34" t="s">
        <v>86</v>
      </c>
      <c r="E110" s="36">
        <v>2.12</v>
      </c>
      <c r="F110" s="102"/>
      <c r="G110" s="80">
        <f>F110*E110</f>
        <v>0</v>
      </c>
    </row>
    <row r="111" spans="2:7" ht="14.4" hidden="1" customHeight="1" outlineLevel="3" x14ac:dyDescent="0.35">
      <c r="B111" s="20" t="s">
        <v>1050</v>
      </c>
      <c r="C111" s="21" t="s">
        <v>580</v>
      </c>
      <c r="D111" s="34" t="s">
        <v>144</v>
      </c>
      <c r="E111" s="36">
        <v>3</v>
      </c>
      <c r="F111" s="102"/>
      <c r="G111" s="80">
        <f>F111*E111</f>
        <v>0</v>
      </c>
    </row>
    <row r="112" spans="2:7" ht="14.4" hidden="1" customHeight="1" outlineLevel="3" x14ac:dyDescent="0.35">
      <c r="B112" s="20" t="s">
        <v>1051</v>
      </c>
      <c r="C112" s="21" t="s">
        <v>676</v>
      </c>
      <c r="D112" s="34" t="s">
        <v>86</v>
      </c>
      <c r="E112" s="36">
        <v>0.53</v>
      </c>
      <c r="F112" s="102"/>
      <c r="G112" s="80">
        <f>F112*E112</f>
        <v>0</v>
      </c>
    </row>
    <row r="113" spans="2:7" ht="14.4" hidden="1" customHeight="1" outlineLevel="3" x14ac:dyDescent="0.35">
      <c r="B113" s="20" t="s">
        <v>1052</v>
      </c>
      <c r="C113" s="21" t="s">
        <v>581</v>
      </c>
      <c r="D113" s="34" t="s">
        <v>144</v>
      </c>
      <c r="E113" s="36">
        <v>3</v>
      </c>
      <c r="F113" s="102"/>
      <c r="G113" s="80">
        <f>F113*E113</f>
        <v>0</v>
      </c>
    </row>
    <row r="114" spans="2:7" ht="14.4" hidden="1" customHeight="1" outlineLevel="2" collapsed="1" x14ac:dyDescent="0.35">
      <c r="B114" s="77" t="s">
        <v>1053</v>
      </c>
      <c r="C114" s="75" t="s">
        <v>571</v>
      </c>
      <c r="D114" s="76" t="s">
        <v>89</v>
      </c>
      <c r="E114" s="76"/>
      <c r="F114" s="76"/>
      <c r="G114" s="80">
        <f>SUM(G115:G120)</f>
        <v>0</v>
      </c>
    </row>
    <row r="115" spans="2:7" ht="14.4" hidden="1" customHeight="1" outlineLevel="3" x14ac:dyDescent="0.35">
      <c r="B115" s="20" t="s">
        <v>1054</v>
      </c>
      <c r="C115" s="21" t="s">
        <v>677</v>
      </c>
      <c r="D115" s="34" t="s">
        <v>86</v>
      </c>
      <c r="E115" s="36">
        <v>3.5</v>
      </c>
      <c r="F115" s="102"/>
      <c r="G115" s="80">
        <f>F115*E115</f>
        <v>0</v>
      </c>
    </row>
    <row r="116" spans="2:7" ht="14.4" hidden="1" customHeight="1" outlineLevel="3" x14ac:dyDescent="0.35">
      <c r="B116" s="20" t="s">
        <v>1055</v>
      </c>
      <c r="C116" s="21" t="s">
        <v>678</v>
      </c>
      <c r="D116" s="34" t="s">
        <v>144</v>
      </c>
      <c r="E116" s="36">
        <v>10</v>
      </c>
      <c r="F116" s="102"/>
      <c r="G116" s="80">
        <f>F116*E116</f>
        <v>0</v>
      </c>
    </row>
    <row r="117" spans="2:7" ht="14.4" hidden="1" customHeight="1" outlineLevel="3" x14ac:dyDescent="0.35">
      <c r="B117" s="20" t="s">
        <v>1056</v>
      </c>
      <c r="C117" s="21" t="s">
        <v>679</v>
      </c>
      <c r="D117" s="34" t="s">
        <v>86</v>
      </c>
      <c r="E117" s="36">
        <v>5.92</v>
      </c>
      <c r="F117" s="102"/>
      <c r="G117" s="80">
        <f t="shared" ref="G117:G129" si="5">F117*E117</f>
        <v>0</v>
      </c>
    </row>
    <row r="118" spans="2:7" ht="14.4" hidden="1" customHeight="1" outlineLevel="3" x14ac:dyDescent="0.35">
      <c r="B118" s="20" t="s">
        <v>1057</v>
      </c>
      <c r="C118" s="21" t="s">
        <v>582</v>
      </c>
      <c r="D118" s="34" t="s">
        <v>144</v>
      </c>
      <c r="E118" s="36">
        <v>14</v>
      </c>
      <c r="F118" s="102"/>
      <c r="G118" s="80">
        <f t="shared" si="5"/>
        <v>0</v>
      </c>
    </row>
    <row r="119" spans="2:7" ht="14.4" hidden="1" customHeight="1" outlineLevel="3" x14ac:dyDescent="0.35">
      <c r="B119" s="20" t="s">
        <v>1058</v>
      </c>
      <c r="C119" s="21" t="s">
        <v>680</v>
      </c>
      <c r="D119" s="34" t="s">
        <v>86</v>
      </c>
      <c r="E119" s="36">
        <v>3.8</v>
      </c>
      <c r="F119" s="102"/>
      <c r="G119" s="80">
        <f t="shared" si="5"/>
        <v>0</v>
      </c>
    </row>
    <row r="120" spans="2:7" ht="14.4" hidden="1" customHeight="1" outlineLevel="3" x14ac:dyDescent="0.35">
      <c r="B120" s="20" t="s">
        <v>1059</v>
      </c>
      <c r="C120" s="21" t="s">
        <v>583</v>
      </c>
      <c r="D120" s="34" t="s">
        <v>144</v>
      </c>
      <c r="E120" s="36">
        <v>9</v>
      </c>
      <c r="F120" s="102"/>
      <c r="G120" s="80">
        <f t="shared" si="5"/>
        <v>0</v>
      </c>
    </row>
    <row r="121" spans="2:7" ht="14.4" hidden="1" customHeight="1" outlineLevel="2" collapsed="1" x14ac:dyDescent="0.35">
      <c r="B121" s="77" t="s">
        <v>1060</v>
      </c>
      <c r="C121" s="75" t="s">
        <v>572</v>
      </c>
      <c r="D121" s="76" t="s">
        <v>89</v>
      </c>
      <c r="E121" s="76"/>
      <c r="F121" s="76"/>
      <c r="G121" s="80">
        <f>SUM(G122:G123)</f>
        <v>0</v>
      </c>
    </row>
    <row r="122" spans="2:7" ht="14.4" hidden="1" customHeight="1" outlineLevel="3" x14ac:dyDescent="0.35">
      <c r="B122" s="20" t="s">
        <v>1061</v>
      </c>
      <c r="C122" s="21" t="s">
        <v>584</v>
      </c>
      <c r="D122" s="34" t="s">
        <v>86</v>
      </c>
      <c r="E122" s="36">
        <v>5.85</v>
      </c>
      <c r="F122" s="102"/>
      <c r="G122" s="80">
        <f t="shared" si="5"/>
        <v>0</v>
      </c>
    </row>
    <row r="123" spans="2:7" ht="14.4" hidden="1" customHeight="1" outlineLevel="3" x14ac:dyDescent="0.35">
      <c r="B123" s="20" t="s">
        <v>1062</v>
      </c>
      <c r="C123" s="21" t="s">
        <v>585</v>
      </c>
      <c r="D123" s="34" t="s">
        <v>144</v>
      </c>
      <c r="E123" s="36">
        <v>18</v>
      </c>
      <c r="F123" s="102"/>
      <c r="G123" s="80">
        <f t="shared" si="5"/>
        <v>0</v>
      </c>
    </row>
    <row r="124" spans="2:7" ht="14.4" hidden="1" customHeight="1" outlineLevel="2" collapsed="1" x14ac:dyDescent="0.35">
      <c r="B124" s="77" t="s">
        <v>1063</v>
      </c>
      <c r="C124" s="75" t="s">
        <v>573</v>
      </c>
      <c r="D124" s="76" t="s">
        <v>89</v>
      </c>
      <c r="E124" s="76"/>
      <c r="F124" s="76"/>
      <c r="G124" s="80">
        <f>SUM(G125:G126)</f>
        <v>0</v>
      </c>
    </row>
    <row r="125" spans="2:7" ht="14.4" hidden="1" customHeight="1" outlineLevel="3" x14ac:dyDescent="0.35">
      <c r="B125" s="20" t="s">
        <v>1064</v>
      </c>
      <c r="C125" s="21" t="s">
        <v>586</v>
      </c>
      <c r="D125" s="34" t="s">
        <v>86</v>
      </c>
      <c r="E125" s="36">
        <v>5.7119999999999997</v>
      </c>
      <c r="F125" s="102"/>
      <c r="G125" s="80">
        <f t="shared" si="5"/>
        <v>0</v>
      </c>
    </row>
    <row r="126" spans="2:7" ht="14.4" hidden="1" customHeight="1" outlineLevel="3" x14ac:dyDescent="0.35">
      <c r="B126" s="20" t="s">
        <v>1065</v>
      </c>
      <c r="C126" s="21" t="s">
        <v>587</v>
      </c>
      <c r="D126" s="34" t="s">
        <v>144</v>
      </c>
      <c r="E126" s="36">
        <v>7</v>
      </c>
      <c r="F126" s="102"/>
      <c r="G126" s="80">
        <f t="shared" si="5"/>
        <v>0</v>
      </c>
    </row>
    <row r="127" spans="2:7" ht="14.4" hidden="1" customHeight="1" outlineLevel="2" collapsed="1" x14ac:dyDescent="0.35">
      <c r="B127" s="77" t="s">
        <v>1066</v>
      </c>
      <c r="C127" s="75" t="s">
        <v>588</v>
      </c>
      <c r="D127" s="76" t="s">
        <v>89</v>
      </c>
      <c r="E127" s="76"/>
      <c r="F127" s="76"/>
      <c r="G127" s="80">
        <f>SUM(G128:G129)</f>
        <v>0</v>
      </c>
    </row>
    <row r="128" spans="2:7" ht="14.4" hidden="1" customHeight="1" outlineLevel="3" x14ac:dyDescent="0.35">
      <c r="B128" s="20" t="s">
        <v>1067</v>
      </c>
      <c r="C128" s="21" t="s">
        <v>681</v>
      </c>
      <c r="D128" s="34" t="s">
        <v>86</v>
      </c>
      <c r="E128" s="36">
        <v>1.3</v>
      </c>
      <c r="F128" s="102"/>
      <c r="G128" s="80">
        <f t="shared" si="5"/>
        <v>0</v>
      </c>
    </row>
    <row r="129" spans="2:7" ht="14.4" hidden="1" customHeight="1" outlineLevel="3" x14ac:dyDescent="0.35">
      <c r="B129" s="20" t="s">
        <v>1068</v>
      </c>
      <c r="C129" s="21" t="s">
        <v>589</v>
      </c>
      <c r="D129" s="34" t="s">
        <v>144</v>
      </c>
      <c r="E129" s="36">
        <v>4</v>
      </c>
      <c r="F129" s="102"/>
      <c r="G129" s="80">
        <f t="shared" si="5"/>
        <v>0</v>
      </c>
    </row>
    <row r="130" spans="2:7" outlineLevel="1" collapsed="1" x14ac:dyDescent="0.35">
      <c r="B130" s="67" t="s">
        <v>80</v>
      </c>
      <c r="C130" s="68" t="s">
        <v>566</v>
      </c>
      <c r="D130" s="69" t="s">
        <v>89</v>
      </c>
      <c r="E130" s="69">
        <v>1</v>
      </c>
      <c r="F130" s="70"/>
      <c r="G130" s="80">
        <f>SUM(G131:G133)</f>
        <v>0</v>
      </c>
    </row>
    <row r="131" spans="2:7" hidden="1" outlineLevel="2" x14ac:dyDescent="0.35">
      <c r="B131" s="20" t="s">
        <v>665</v>
      </c>
      <c r="C131" s="21" t="s">
        <v>561</v>
      </c>
      <c r="D131" s="34" t="s">
        <v>86</v>
      </c>
      <c r="E131" s="36">
        <v>1.56</v>
      </c>
      <c r="F131" s="101"/>
      <c r="G131" s="80">
        <f>F131*E131</f>
        <v>0</v>
      </c>
    </row>
    <row r="132" spans="2:7" hidden="1" outlineLevel="2" x14ac:dyDescent="0.35">
      <c r="B132" s="20" t="s">
        <v>667</v>
      </c>
      <c r="C132" s="21" t="s">
        <v>590</v>
      </c>
      <c r="D132" s="34" t="s">
        <v>144</v>
      </c>
      <c r="E132" s="36">
        <v>1</v>
      </c>
      <c r="F132" s="102"/>
      <c r="G132" s="80">
        <f>F132*E132</f>
        <v>0</v>
      </c>
    </row>
    <row r="133" spans="2:7" hidden="1" outlineLevel="2" x14ac:dyDescent="0.35">
      <c r="B133" s="20" t="s">
        <v>693</v>
      </c>
      <c r="C133" s="21" t="s">
        <v>591</v>
      </c>
      <c r="D133" s="34" t="s">
        <v>144</v>
      </c>
      <c r="E133" s="36">
        <v>1</v>
      </c>
      <c r="F133" s="102"/>
      <c r="G133" s="80">
        <f>F133*E133</f>
        <v>0</v>
      </c>
    </row>
    <row r="134" spans="2:7" outlineLevel="1" collapsed="1" x14ac:dyDescent="0.35">
      <c r="B134" s="67" t="s">
        <v>81</v>
      </c>
      <c r="C134" s="68" t="s">
        <v>567</v>
      </c>
      <c r="D134" s="69" t="s">
        <v>89</v>
      </c>
      <c r="E134" s="69">
        <v>1</v>
      </c>
      <c r="F134" s="70"/>
      <c r="G134" s="80">
        <f>G135+G136</f>
        <v>0</v>
      </c>
    </row>
    <row r="135" spans="2:7" hidden="1" outlineLevel="2" x14ac:dyDescent="0.35">
      <c r="B135" s="21" t="s">
        <v>568</v>
      </c>
      <c r="C135" s="118" t="s">
        <v>669</v>
      </c>
      <c r="D135" s="36" t="s">
        <v>89</v>
      </c>
      <c r="E135" s="37">
        <v>1</v>
      </c>
      <c r="F135" s="103"/>
      <c r="G135" s="80">
        <f>E135*F135</f>
        <v>0</v>
      </c>
    </row>
    <row r="136" spans="2:7" hidden="1" outlineLevel="2" x14ac:dyDescent="0.35">
      <c r="B136" s="21" t="s">
        <v>570</v>
      </c>
      <c r="C136" s="118" t="s">
        <v>543</v>
      </c>
      <c r="D136" s="36" t="s">
        <v>89</v>
      </c>
      <c r="E136" s="37">
        <v>1</v>
      </c>
      <c r="F136" s="103"/>
      <c r="G136" s="80">
        <f>E136*F136</f>
        <v>0</v>
      </c>
    </row>
    <row r="137" spans="2:7" outlineLevel="1" collapsed="1" x14ac:dyDescent="0.35">
      <c r="B137" s="67" t="s">
        <v>82</v>
      </c>
      <c r="C137" s="68" t="s">
        <v>798</v>
      </c>
      <c r="D137" s="69" t="s">
        <v>89</v>
      </c>
      <c r="E137" s="69">
        <v>1</v>
      </c>
      <c r="F137" s="70"/>
      <c r="G137" s="80">
        <f>SUM(G138,G140,G143)</f>
        <v>0</v>
      </c>
    </row>
    <row r="138" spans="2:7" hidden="1" outlineLevel="2" collapsed="1" x14ac:dyDescent="0.35">
      <c r="B138" s="77" t="s">
        <v>706</v>
      </c>
      <c r="C138" s="75" t="s">
        <v>705</v>
      </c>
      <c r="D138" s="76" t="s">
        <v>89</v>
      </c>
      <c r="E138" s="76">
        <v>1</v>
      </c>
      <c r="F138" s="76"/>
      <c r="G138" s="80">
        <f>SUM(G139)</f>
        <v>0</v>
      </c>
    </row>
    <row r="139" spans="2:7" hidden="1" outlineLevel="3" x14ac:dyDescent="0.35">
      <c r="B139" s="20" t="s">
        <v>1069</v>
      </c>
      <c r="C139" s="21" t="s">
        <v>599</v>
      </c>
      <c r="D139" s="34" t="s">
        <v>86</v>
      </c>
      <c r="E139" s="36">
        <v>28</v>
      </c>
      <c r="F139" s="102"/>
      <c r="G139" s="80">
        <f>F139*E139</f>
        <v>0</v>
      </c>
    </row>
    <row r="140" spans="2:7" hidden="1" outlineLevel="2" collapsed="1" x14ac:dyDescent="0.35">
      <c r="B140" s="77" t="s">
        <v>592</v>
      </c>
      <c r="C140" s="75" t="s">
        <v>596</v>
      </c>
      <c r="D140" s="76" t="s">
        <v>89</v>
      </c>
      <c r="E140" s="76">
        <v>1</v>
      </c>
      <c r="F140" s="76"/>
      <c r="G140" s="80">
        <f>SUM(G141:G142)</f>
        <v>0</v>
      </c>
    </row>
    <row r="141" spans="2:7" ht="15.65" hidden="1" customHeight="1" outlineLevel="3" x14ac:dyDescent="0.35">
      <c r="B141" s="20" t="s">
        <v>1070</v>
      </c>
      <c r="C141" s="21" t="s">
        <v>561</v>
      </c>
      <c r="D141" s="34" t="s">
        <v>86</v>
      </c>
      <c r="E141" s="36">
        <v>42</v>
      </c>
      <c r="F141" s="102"/>
      <c r="G141" s="80">
        <f>F141*E141</f>
        <v>0</v>
      </c>
    </row>
    <row r="142" spans="2:7" ht="14.4" hidden="1" customHeight="1" outlineLevel="3" x14ac:dyDescent="0.35">
      <c r="B142" s="20" t="s">
        <v>1071</v>
      </c>
      <c r="C142" s="21" t="s">
        <v>590</v>
      </c>
      <c r="D142" s="34" t="s">
        <v>144</v>
      </c>
      <c r="E142" s="36">
        <v>20</v>
      </c>
      <c r="F142" s="102"/>
      <c r="G142" s="80">
        <f>F142*E142</f>
        <v>0</v>
      </c>
    </row>
    <row r="143" spans="2:7" hidden="1" outlineLevel="2" collapsed="1" x14ac:dyDescent="0.35">
      <c r="B143" s="77" t="s">
        <v>593</v>
      </c>
      <c r="C143" s="75" t="s">
        <v>597</v>
      </c>
      <c r="D143" s="76" t="s">
        <v>89</v>
      </c>
      <c r="E143" s="76">
        <v>1</v>
      </c>
      <c r="F143" s="76"/>
      <c r="G143" s="80">
        <f>SUM(G144:G145)</f>
        <v>0</v>
      </c>
    </row>
    <row r="144" spans="2:7" ht="14.4" hidden="1" customHeight="1" outlineLevel="3" x14ac:dyDescent="0.35">
      <c r="B144" s="20" t="s">
        <v>1072</v>
      </c>
      <c r="C144" s="21" t="s">
        <v>561</v>
      </c>
      <c r="D144" s="34" t="s">
        <v>86</v>
      </c>
      <c r="E144" s="36">
        <v>18.149999999999999</v>
      </c>
      <c r="F144" s="102"/>
      <c r="G144" s="80">
        <f>F144*E144</f>
        <v>0</v>
      </c>
    </row>
    <row r="145" spans="2:7" ht="14.4" hidden="1" customHeight="1" outlineLevel="3" x14ac:dyDescent="0.35">
      <c r="B145" s="20" t="s">
        <v>1073</v>
      </c>
      <c r="C145" s="21" t="s">
        <v>598</v>
      </c>
      <c r="D145" s="34" t="s">
        <v>144</v>
      </c>
      <c r="E145" s="36">
        <v>24</v>
      </c>
      <c r="F145" s="102"/>
      <c r="G145" s="80">
        <f>F145*E145</f>
        <v>0</v>
      </c>
    </row>
    <row r="146" spans="2:7" outlineLevel="1" collapsed="1" x14ac:dyDescent="0.35">
      <c r="B146" s="67" t="s">
        <v>83</v>
      </c>
      <c r="C146" s="68" t="s">
        <v>799</v>
      </c>
      <c r="D146" s="69" t="s">
        <v>89</v>
      </c>
      <c r="E146" s="69">
        <v>1</v>
      </c>
      <c r="F146" s="70"/>
      <c r="G146" s="80">
        <f>SUM(G147:G168)</f>
        <v>0</v>
      </c>
    </row>
    <row r="147" spans="2:7" hidden="1" outlineLevel="2" x14ac:dyDescent="0.35">
      <c r="B147" s="20" t="s">
        <v>694</v>
      </c>
      <c r="C147" s="21" t="s">
        <v>601</v>
      </c>
      <c r="D147" s="34" t="s">
        <v>86</v>
      </c>
      <c r="E147" s="36">
        <v>53</v>
      </c>
      <c r="F147" s="102"/>
      <c r="G147" s="80">
        <f>F147*E147</f>
        <v>0</v>
      </c>
    </row>
    <row r="148" spans="2:7" hidden="1" outlineLevel="2" x14ac:dyDescent="0.35">
      <c r="B148" s="20" t="s">
        <v>695</v>
      </c>
      <c r="C148" s="21" t="s">
        <v>602</v>
      </c>
      <c r="D148" s="34" t="s">
        <v>86</v>
      </c>
      <c r="E148" s="36">
        <v>30</v>
      </c>
      <c r="F148" s="102"/>
      <c r="G148" s="80">
        <f>F148*E148</f>
        <v>0</v>
      </c>
    </row>
    <row r="149" spans="2:7" hidden="1" outlineLevel="2" x14ac:dyDescent="0.35">
      <c r="B149" s="20" t="s">
        <v>696</v>
      </c>
      <c r="C149" s="21" t="s">
        <v>604</v>
      </c>
      <c r="D149" s="34" t="s">
        <v>86</v>
      </c>
      <c r="E149" s="36">
        <v>19</v>
      </c>
      <c r="F149" s="102"/>
      <c r="G149" s="80">
        <f t="shared" ref="G149:G168" si="6">F149*E149</f>
        <v>0</v>
      </c>
    </row>
    <row r="150" spans="2:7" hidden="1" outlineLevel="2" x14ac:dyDescent="0.35">
      <c r="B150" s="20" t="s">
        <v>1074</v>
      </c>
      <c r="C150" s="21" t="s">
        <v>603</v>
      </c>
      <c r="D150" s="34" t="s">
        <v>86</v>
      </c>
      <c r="E150" s="36">
        <v>2</v>
      </c>
      <c r="F150" s="102"/>
      <c r="G150" s="80">
        <f t="shared" si="6"/>
        <v>0</v>
      </c>
    </row>
    <row r="151" spans="2:7" hidden="1" outlineLevel="2" x14ac:dyDescent="0.35">
      <c r="B151" s="20" t="s">
        <v>1075</v>
      </c>
      <c r="C151" s="21" t="s">
        <v>605</v>
      </c>
      <c r="D151" s="34" t="s">
        <v>86</v>
      </c>
      <c r="E151" s="36">
        <v>44</v>
      </c>
      <c r="F151" s="102"/>
      <c r="G151" s="80">
        <f t="shared" si="6"/>
        <v>0</v>
      </c>
    </row>
    <row r="152" spans="2:7" hidden="1" outlineLevel="2" x14ac:dyDescent="0.35">
      <c r="B152" s="20" t="s">
        <v>1076</v>
      </c>
      <c r="C152" s="21" t="s">
        <v>606</v>
      </c>
      <c r="D152" s="34" t="s">
        <v>86</v>
      </c>
      <c r="E152" s="36">
        <v>7</v>
      </c>
      <c r="F152" s="102"/>
      <c r="G152" s="80">
        <f t="shared" si="6"/>
        <v>0</v>
      </c>
    </row>
    <row r="153" spans="2:7" hidden="1" outlineLevel="2" x14ac:dyDescent="0.35">
      <c r="B153" s="20" t="s">
        <v>1077</v>
      </c>
      <c r="C153" s="21" t="s">
        <v>607</v>
      </c>
      <c r="D153" s="34" t="s">
        <v>86</v>
      </c>
      <c r="E153" s="36">
        <v>9</v>
      </c>
      <c r="F153" s="102"/>
      <c r="G153" s="80">
        <f t="shared" si="6"/>
        <v>0</v>
      </c>
    </row>
    <row r="154" spans="2:7" hidden="1" outlineLevel="2" x14ac:dyDescent="0.35">
      <c r="B154" s="20" t="s">
        <v>1078</v>
      </c>
      <c r="C154" s="21" t="s">
        <v>608</v>
      </c>
      <c r="D154" s="34" t="s">
        <v>86</v>
      </c>
      <c r="E154" s="36">
        <v>7</v>
      </c>
      <c r="F154" s="102"/>
      <c r="G154" s="80">
        <f t="shared" si="6"/>
        <v>0</v>
      </c>
    </row>
    <row r="155" spans="2:7" hidden="1" outlineLevel="2" x14ac:dyDescent="0.35">
      <c r="B155" s="20" t="s">
        <v>1079</v>
      </c>
      <c r="C155" s="21" t="s">
        <v>609</v>
      </c>
      <c r="D155" s="34" t="s">
        <v>86</v>
      </c>
      <c r="E155" s="36">
        <v>8</v>
      </c>
      <c r="F155" s="102"/>
      <c r="G155" s="80">
        <f t="shared" si="6"/>
        <v>0</v>
      </c>
    </row>
    <row r="156" spans="2:7" hidden="1" outlineLevel="2" x14ac:dyDescent="0.35">
      <c r="B156" s="20" t="s">
        <v>1080</v>
      </c>
      <c r="C156" s="21" t="s">
        <v>610</v>
      </c>
      <c r="D156" s="34" t="s">
        <v>86</v>
      </c>
      <c r="E156" s="36">
        <v>3</v>
      </c>
      <c r="F156" s="102"/>
      <c r="G156" s="80">
        <f t="shared" si="6"/>
        <v>0</v>
      </c>
    </row>
    <row r="157" spans="2:7" hidden="1" outlineLevel="2" x14ac:dyDescent="0.35">
      <c r="B157" s="20" t="s">
        <v>1081</v>
      </c>
      <c r="C157" s="21" t="s">
        <v>611</v>
      </c>
      <c r="D157" s="34" t="s">
        <v>86</v>
      </c>
      <c r="E157" s="36">
        <v>45</v>
      </c>
      <c r="F157" s="102"/>
      <c r="G157" s="80">
        <f t="shared" si="6"/>
        <v>0</v>
      </c>
    </row>
    <row r="158" spans="2:7" hidden="1" outlineLevel="2" x14ac:dyDescent="0.35">
      <c r="B158" s="20" t="s">
        <v>1082</v>
      </c>
      <c r="C158" s="21" t="s">
        <v>612</v>
      </c>
      <c r="D158" s="34" t="s">
        <v>86</v>
      </c>
      <c r="E158" s="36">
        <v>7</v>
      </c>
      <c r="F158" s="102"/>
      <c r="G158" s="80">
        <f t="shared" si="6"/>
        <v>0</v>
      </c>
    </row>
    <row r="159" spans="2:7" hidden="1" outlineLevel="2" x14ac:dyDescent="0.35">
      <c r="B159" s="20" t="s">
        <v>1083</v>
      </c>
      <c r="C159" s="21" t="s">
        <v>613</v>
      </c>
      <c r="D159" s="34" t="s">
        <v>86</v>
      </c>
      <c r="E159" s="36">
        <v>60</v>
      </c>
      <c r="F159" s="102"/>
      <c r="G159" s="80">
        <f t="shared" si="6"/>
        <v>0</v>
      </c>
    </row>
    <row r="160" spans="2:7" hidden="1" outlineLevel="2" x14ac:dyDescent="0.35">
      <c r="B160" s="20" t="s">
        <v>1084</v>
      </c>
      <c r="C160" s="21" t="s">
        <v>614</v>
      </c>
      <c r="D160" s="34" t="s">
        <v>86</v>
      </c>
      <c r="E160" s="36">
        <v>28</v>
      </c>
      <c r="F160" s="102"/>
      <c r="G160" s="80">
        <f t="shared" si="6"/>
        <v>0</v>
      </c>
    </row>
    <row r="161" spans="2:8" hidden="1" outlineLevel="2" x14ac:dyDescent="0.35">
      <c r="B161" s="20" t="s">
        <v>1092</v>
      </c>
      <c r="C161" s="21" t="s">
        <v>615</v>
      </c>
      <c r="D161" s="34" t="s">
        <v>86</v>
      </c>
      <c r="E161" s="36">
        <v>10</v>
      </c>
      <c r="F161" s="102"/>
      <c r="G161" s="80">
        <f t="shared" si="6"/>
        <v>0</v>
      </c>
    </row>
    <row r="162" spans="2:8" hidden="1" outlineLevel="2" x14ac:dyDescent="0.35">
      <c r="B162" s="20" t="s">
        <v>1085</v>
      </c>
      <c r="C162" s="21" t="s">
        <v>616</v>
      </c>
      <c r="D162" s="34" t="s">
        <v>86</v>
      </c>
      <c r="E162" s="36">
        <v>7</v>
      </c>
      <c r="F162" s="102"/>
      <c r="G162" s="80">
        <f t="shared" si="6"/>
        <v>0</v>
      </c>
    </row>
    <row r="163" spans="2:8" hidden="1" outlineLevel="2" x14ac:dyDescent="0.35">
      <c r="B163" s="20" t="s">
        <v>1086</v>
      </c>
      <c r="C163" s="21" t="s">
        <v>617</v>
      </c>
      <c r="D163" s="34" t="s">
        <v>86</v>
      </c>
      <c r="E163" s="36">
        <v>48</v>
      </c>
      <c r="F163" s="102"/>
      <c r="G163" s="80">
        <f>F163*E163</f>
        <v>0</v>
      </c>
    </row>
    <row r="164" spans="2:8" hidden="1" outlineLevel="2" x14ac:dyDescent="0.35">
      <c r="B164" s="20" t="s">
        <v>1087</v>
      </c>
      <c r="C164" s="21" t="s">
        <v>618</v>
      </c>
      <c r="D164" s="34" t="s">
        <v>86</v>
      </c>
      <c r="E164" s="36">
        <v>6</v>
      </c>
      <c r="F164" s="102"/>
      <c r="G164" s="80">
        <f t="shared" si="6"/>
        <v>0</v>
      </c>
    </row>
    <row r="165" spans="2:8" hidden="1" outlineLevel="2" x14ac:dyDescent="0.35">
      <c r="B165" s="20" t="s">
        <v>1088</v>
      </c>
      <c r="C165" s="21" t="s">
        <v>732</v>
      </c>
      <c r="D165" s="34" t="s">
        <v>86</v>
      </c>
      <c r="E165" s="36">
        <v>52</v>
      </c>
      <c r="F165" s="102"/>
      <c r="G165" s="80">
        <f t="shared" si="6"/>
        <v>0</v>
      </c>
    </row>
    <row r="166" spans="2:8" hidden="1" outlineLevel="2" x14ac:dyDescent="0.35">
      <c r="B166" s="20" t="s">
        <v>1089</v>
      </c>
      <c r="C166" s="21" t="s">
        <v>733</v>
      </c>
      <c r="D166" s="34" t="s">
        <v>86</v>
      </c>
      <c r="E166" s="36">
        <v>25</v>
      </c>
      <c r="F166" s="102"/>
      <c r="G166" s="80">
        <f t="shared" si="6"/>
        <v>0</v>
      </c>
    </row>
    <row r="167" spans="2:8" hidden="1" outlineLevel="2" x14ac:dyDescent="0.35">
      <c r="B167" s="20" t="s">
        <v>1090</v>
      </c>
      <c r="C167" s="21" t="s">
        <v>734</v>
      </c>
      <c r="D167" s="34" t="s">
        <v>86</v>
      </c>
      <c r="E167" s="36">
        <v>50</v>
      </c>
      <c r="F167" s="102"/>
      <c r="G167" s="80">
        <f t="shared" si="6"/>
        <v>0</v>
      </c>
    </row>
    <row r="168" spans="2:8" hidden="1" outlineLevel="2" x14ac:dyDescent="0.35">
      <c r="B168" s="20" t="s">
        <v>1091</v>
      </c>
      <c r="C168" s="21" t="s">
        <v>735</v>
      </c>
      <c r="D168" s="34" t="s">
        <v>86</v>
      </c>
      <c r="E168" s="36">
        <v>12</v>
      </c>
      <c r="F168" s="102"/>
      <c r="G168" s="80">
        <f t="shared" si="6"/>
        <v>0</v>
      </c>
    </row>
    <row r="169" spans="2:8" ht="26.5" outlineLevel="1" collapsed="1" x14ac:dyDescent="0.35">
      <c r="B169" s="67" t="s">
        <v>84</v>
      </c>
      <c r="C169" s="68" t="s">
        <v>800</v>
      </c>
      <c r="D169" s="69" t="s">
        <v>89</v>
      </c>
      <c r="E169" s="69">
        <v>1</v>
      </c>
      <c r="F169" s="70"/>
      <c r="G169" s="80">
        <f>SUM(G170:G171)</f>
        <v>0</v>
      </c>
    </row>
    <row r="170" spans="2:8" hidden="1" outlineLevel="2" x14ac:dyDescent="0.35">
      <c r="B170" s="7" t="s">
        <v>594</v>
      </c>
      <c r="C170" s="3" t="s">
        <v>728</v>
      </c>
      <c r="D170" s="34" t="s">
        <v>47</v>
      </c>
      <c r="E170" s="36">
        <v>345</v>
      </c>
      <c r="F170" s="102"/>
      <c r="G170" s="80">
        <f>F170*E170</f>
        <v>0</v>
      </c>
    </row>
    <row r="171" spans="2:8" hidden="1" outlineLevel="2" collapsed="1" x14ac:dyDescent="0.35">
      <c r="B171" s="77" t="s">
        <v>595</v>
      </c>
      <c r="C171" s="75" t="s">
        <v>729</v>
      </c>
      <c r="D171" s="76" t="s">
        <v>89</v>
      </c>
      <c r="E171" s="76">
        <v>1</v>
      </c>
      <c r="F171" s="76"/>
      <c r="G171" s="80">
        <f>SUM(G172:G173)</f>
        <v>0</v>
      </c>
    </row>
    <row r="172" spans="2:8" hidden="1" outlineLevel="3" x14ac:dyDescent="0.35">
      <c r="B172" s="7" t="s">
        <v>1093</v>
      </c>
      <c r="C172" s="38" t="s">
        <v>730</v>
      </c>
      <c r="D172" s="34" t="s">
        <v>47</v>
      </c>
      <c r="E172" s="36">
        <v>300</v>
      </c>
      <c r="F172" s="102"/>
      <c r="G172" s="80">
        <f>F172*E172</f>
        <v>0</v>
      </c>
    </row>
    <row r="173" spans="2:8" hidden="1" outlineLevel="3" x14ac:dyDescent="0.35">
      <c r="B173" s="7" t="s">
        <v>1094</v>
      </c>
      <c r="C173" s="38" t="s">
        <v>731</v>
      </c>
      <c r="D173" s="34" t="s">
        <v>47</v>
      </c>
      <c r="E173" s="36">
        <v>300</v>
      </c>
      <c r="F173" s="102"/>
      <c r="G173" s="80">
        <f>F173*E173</f>
        <v>0</v>
      </c>
    </row>
    <row r="174" spans="2:8" collapsed="1" x14ac:dyDescent="0.35">
      <c r="B174" s="58" t="s">
        <v>5</v>
      </c>
      <c r="C174" s="56" t="s">
        <v>827</v>
      </c>
      <c r="D174" s="32"/>
      <c r="E174" s="32"/>
      <c r="F174" s="33"/>
      <c r="G174" s="16">
        <f>G175+G182+G192+G205+G213+G218+G224+G228+G234+G244+G248+G251+G257+G264+G268+G270+G273+G277</f>
        <v>0</v>
      </c>
      <c r="H174" s="71"/>
    </row>
    <row r="175" spans="2:8" hidden="1" outlineLevel="1" collapsed="1" x14ac:dyDescent="0.35">
      <c r="B175" s="104" t="s">
        <v>10</v>
      </c>
      <c r="C175" s="105" t="s">
        <v>1105</v>
      </c>
      <c r="D175" s="69" t="s">
        <v>89</v>
      </c>
      <c r="E175" s="69">
        <v>1</v>
      </c>
      <c r="F175" s="106"/>
      <c r="G175" s="80">
        <f>SUM(G176:G181)</f>
        <v>0</v>
      </c>
    </row>
    <row r="176" spans="2:8" hidden="1" outlineLevel="2" x14ac:dyDescent="0.35">
      <c r="B176" s="73" t="s">
        <v>828</v>
      </c>
      <c r="C176" s="6" t="s">
        <v>829</v>
      </c>
      <c r="D176" s="4" t="s">
        <v>89</v>
      </c>
      <c r="E176" s="5">
        <v>1</v>
      </c>
      <c r="F176" s="86"/>
      <c r="G176" s="80">
        <f>E176*F176</f>
        <v>0</v>
      </c>
    </row>
    <row r="177" spans="2:11" ht="29" hidden="1" outlineLevel="2" x14ac:dyDescent="0.35">
      <c r="B177" s="73" t="s">
        <v>830</v>
      </c>
      <c r="C177" s="6" t="s">
        <v>831</v>
      </c>
      <c r="D177" s="4" t="s">
        <v>832</v>
      </c>
      <c r="E177" s="5">
        <v>70</v>
      </c>
      <c r="F177" s="107"/>
      <c r="G177" s="80">
        <f>E177*F177</f>
        <v>0</v>
      </c>
    </row>
    <row r="178" spans="2:11" ht="29" hidden="1" outlineLevel="2" x14ac:dyDescent="0.35">
      <c r="B178" s="73" t="s">
        <v>833</v>
      </c>
      <c r="C178" s="6" t="s">
        <v>834</v>
      </c>
      <c r="D178" s="4" t="s">
        <v>832</v>
      </c>
      <c r="E178" s="5">
        <v>70</v>
      </c>
      <c r="F178" s="19"/>
      <c r="G178" s="80">
        <f t="shared" ref="G178:G181" si="7">E178*F178</f>
        <v>0</v>
      </c>
    </row>
    <row r="179" spans="2:11" ht="43.5" hidden="1" outlineLevel="2" x14ac:dyDescent="0.35">
      <c r="B179" s="73" t="s">
        <v>835</v>
      </c>
      <c r="C179" s="18" t="s">
        <v>836</v>
      </c>
      <c r="D179" s="4" t="s">
        <v>832</v>
      </c>
      <c r="E179" s="5">
        <v>20</v>
      </c>
      <c r="F179" s="19"/>
      <c r="G179" s="80">
        <f t="shared" si="7"/>
        <v>0</v>
      </c>
      <c r="H179" s="54"/>
      <c r="I179" s="54"/>
      <c r="J179" s="54"/>
      <c r="K179" s="54"/>
    </row>
    <row r="180" spans="2:11" ht="29" hidden="1" outlineLevel="2" x14ac:dyDescent="0.35">
      <c r="B180" s="73" t="s">
        <v>837</v>
      </c>
      <c r="C180" s="6" t="s">
        <v>838</v>
      </c>
      <c r="D180" s="4" t="s">
        <v>832</v>
      </c>
      <c r="E180" s="5">
        <v>20</v>
      </c>
      <c r="F180" s="19"/>
      <c r="G180" s="80">
        <f t="shared" si="7"/>
        <v>0</v>
      </c>
      <c r="H180" s="54"/>
      <c r="I180" s="54"/>
      <c r="J180" s="54"/>
      <c r="K180" s="54"/>
    </row>
    <row r="181" spans="2:11" hidden="1" outlineLevel="2" x14ac:dyDescent="0.35">
      <c r="B181" s="73" t="s">
        <v>839</v>
      </c>
      <c r="C181" s="6" t="s">
        <v>840</v>
      </c>
      <c r="D181" s="4" t="s">
        <v>89</v>
      </c>
      <c r="E181" s="5">
        <v>1</v>
      </c>
      <c r="F181" s="107"/>
      <c r="G181" s="80">
        <f t="shared" si="7"/>
        <v>0</v>
      </c>
      <c r="H181" s="54"/>
      <c r="I181" s="54"/>
      <c r="J181" s="54"/>
      <c r="K181" s="54"/>
    </row>
    <row r="182" spans="2:11" hidden="1" outlineLevel="1" collapsed="1" x14ac:dyDescent="0.35">
      <c r="B182" s="104" t="s">
        <v>11</v>
      </c>
      <c r="C182" s="105" t="s">
        <v>1106</v>
      </c>
      <c r="D182" s="69" t="s">
        <v>89</v>
      </c>
      <c r="E182" s="69">
        <v>1</v>
      </c>
      <c r="F182" s="106"/>
      <c r="G182" s="80">
        <f>SUM(G183:G191)</f>
        <v>0</v>
      </c>
    </row>
    <row r="183" spans="2:11" ht="29" hidden="1" outlineLevel="2" x14ac:dyDescent="0.35">
      <c r="B183" s="73" t="s">
        <v>841</v>
      </c>
      <c r="C183" s="6" t="s">
        <v>842</v>
      </c>
      <c r="D183" s="4" t="s">
        <v>89</v>
      </c>
      <c r="E183" s="5">
        <v>1</v>
      </c>
      <c r="F183" s="107"/>
      <c r="G183" s="80">
        <f t="shared" ref="G183:G191" si="8">E183*F183</f>
        <v>0</v>
      </c>
    </row>
    <row r="184" spans="2:11" ht="29" hidden="1" outlineLevel="2" x14ac:dyDescent="0.35">
      <c r="B184" s="73" t="s">
        <v>843</v>
      </c>
      <c r="C184" s="6" t="s">
        <v>844</v>
      </c>
      <c r="D184" s="4" t="s">
        <v>832</v>
      </c>
      <c r="E184" s="5">
        <f>(9+12+13)*4</f>
        <v>136</v>
      </c>
      <c r="F184" s="19"/>
      <c r="G184" s="80">
        <f t="shared" si="8"/>
        <v>0</v>
      </c>
    </row>
    <row r="185" spans="2:11" ht="29" hidden="1" outlineLevel="2" x14ac:dyDescent="0.35">
      <c r="B185" s="73" t="s">
        <v>845</v>
      </c>
      <c r="C185" s="6" t="s">
        <v>846</v>
      </c>
      <c r="D185" s="4" t="s">
        <v>832</v>
      </c>
      <c r="E185" s="5">
        <v>136</v>
      </c>
      <c r="F185" s="19"/>
      <c r="G185" s="80">
        <f t="shared" si="8"/>
        <v>0</v>
      </c>
    </row>
    <row r="186" spans="2:11" ht="29" hidden="1" outlineLevel="2" x14ac:dyDescent="0.35">
      <c r="B186" s="73" t="s">
        <v>847</v>
      </c>
      <c r="C186" s="18" t="s">
        <v>848</v>
      </c>
      <c r="D186" s="4" t="s">
        <v>832</v>
      </c>
      <c r="E186" s="5">
        <f>15*3</f>
        <v>45</v>
      </c>
      <c r="F186" s="19"/>
      <c r="G186" s="80">
        <f t="shared" si="8"/>
        <v>0</v>
      </c>
    </row>
    <row r="187" spans="2:11" ht="29" hidden="1" outlineLevel="2" x14ac:dyDescent="0.35">
      <c r="B187" s="73" t="s">
        <v>849</v>
      </c>
      <c r="C187" s="6" t="s">
        <v>850</v>
      </c>
      <c r="D187" s="4" t="s">
        <v>832</v>
      </c>
      <c r="E187" s="5">
        <v>45</v>
      </c>
      <c r="F187" s="19"/>
      <c r="G187" s="80">
        <f t="shared" si="8"/>
        <v>0</v>
      </c>
    </row>
    <row r="188" spans="2:11" ht="29" hidden="1" outlineLevel="2" x14ac:dyDescent="0.35">
      <c r="B188" s="73" t="s">
        <v>851</v>
      </c>
      <c r="C188" s="18" t="s">
        <v>852</v>
      </c>
      <c r="D188" s="4" t="s">
        <v>832</v>
      </c>
      <c r="E188" s="5">
        <f>(14+16+13+2)*2</f>
        <v>90</v>
      </c>
      <c r="F188" s="19"/>
      <c r="G188" s="80">
        <f t="shared" si="8"/>
        <v>0</v>
      </c>
      <c r="H188" s="54"/>
    </row>
    <row r="189" spans="2:11" ht="29" hidden="1" outlineLevel="2" x14ac:dyDescent="0.35">
      <c r="B189" s="73" t="s">
        <v>853</v>
      </c>
      <c r="C189" s="18" t="s">
        <v>854</v>
      </c>
      <c r="D189" s="4" t="s">
        <v>832</v>
      </c>
      <c r="E189" s="5">
        <v>90</v>
      </c>
      <c r="F189" s="19"/>
      <c r="G189" s="80">
        <f t="shared" si="8"/>
        <v>0</v>
      </c>
      <c r="H189" s="54"/>
    </row>
    <row r="190" spans="2:11" ht="29" hidden="1" outlineLevel="2" x14ac:dyDescent="0.35">
      <c r="B190" s="73" t="s">
        <v>855</v>
      </c>
      <c r="C190" s="18" t="s">
        <v>856</v>
      </c>
      <c r="D190" s="4" t="s">
        <v>832</v>
      </c>
      <c r="E190" s="5">
        <v>20</v>
      </c>
      <c r="F190" s="19"/>
      <c r="G190" s="80">
        <f t="shared" si="8"/>
        <v>0</v>
      </c>
      <c r="H190" s="54"/>
    </row>
    <row r="191" spans="2:11" ht="29" hidden="1" outlineLevel="2" x14ac:dyDescent="0.35">
      <c r="B191" s="73" t="s">
        <v>857</v>
      </c>
      <c r="C191" s="6" t="s">
        <v>858</v>
      </c>
      <c r="D191" s="4" t="s">
        <v>832</v>
      </c>
      <c r="E191" s="5">
        <v>20</v>
      </c>
      <c r="F191" s="19"/>
      <c r="G191" s="80">
        <f t="shared" si="8"/>
        <v>0</v>
      </c>
    </row>
    <row r="192" spans="2:11" ht="29" hidden="1" outlineLevel="1" collapsed="1" x14ac:dyDescent="0.35">
      <c r="B192" s="104" t="s">
        <v>12</v>
      </c>
      <c r="C192" s="105" t="s">
        <v>1121</v>
      </c>
      <c r="D192" s="69" t="s">
        <v>89</v>
      </c>
      <c r="E192" s="69">
        <v>1</v>
      </c>
      <c r="F192" s="106"/>
      <c r="G192" s="80">
        <f>SUM(G193:G204)</f>
        <v>0</v>
      </c>
    </row>
    <row r="193" spans="2:7" hidden="1" outlineLevel="2" x14ac:dyDescent="0.35">
      <c r="B193" s="73" t="s">
        <v>859</v>
      </c>
      <c r="C193" s="6" t="s">
        <v>860</v>
      </c>
      <c r="D193" s="4" t="s">
        <v>832</v>
      </c>
      <c r="E193" s="5">
        <v>350</v>
      </c>
      <c r="F193" s="108"/>
      <c r="G193" s="80">
        <f t="shared" ref="G193:G204" si="9">E193*F193</f>
        <v>0</v>
      </c>
    </row>
    <row r="194" spans="2:7" hidden="1" outlineLevel="2" x14ac:dyDescent="0.35">
      <c r="B194" s="73" t="s">
        <v>861</v>
      </c>
      <c r="C194" s="6" t="s">
        <v>862</v>
      </c>
      <c r="D194" s="4" t="s">
        <v>832</v>
      </c>
      <c r="E194" s="5">
        <v>350</v>
      </c>
      <c r="F194" s="108"/>
      <c r="G194" s="80">
        <f t="shared" si="9"/>
        <v>0</v>
      </c>
    </row>
    <row r="195" spans="2:7" hidden="1" outlineLevel="2" x14ac:dyDescent="0.35">
      <c r="B195" s="73" t="s">
        <v>863</v>
      </c>
      <c r="C195" s="6" t="s">
        <v>864</v>
      </c>
      <c r="D195" s="4" t="s">
        <v>832</v>
      </c>
      <c r="E195" s="5">
        <v>130</v>
      </c>
      <c r="F195" s="108"/>
      <c r="G195" s="80">
        <f t="shared" si="9"/>
        <v>0</v>
      </c>
    </row>
    <row r="196" spans="2:7" hidden="1" outlineLevel="2" x14ac:dyDescent="0.35">
      <c r="B196" s="73" t="s">
        <v>865</v>
      </c>
      <c r="C196" s="6" t="s">
        <v>866</v>
      </c>
      <c r="D196" s="4" t="s">
        <v>832</v>
      </c>
      <c r="E196" s="5">
        <v>130</v>
      </c>
      <c r="F196" s="108"/>
      <c r="G196" s="80">
        <f t="shared" si="9"/>
        <v>0</v>
      </c>
    </row>
    <row r="197" spans="2:7" hidden="1" outlineLevel="2" x14ac:dyDescent="0.35">
      <c r="B197" s="73" t="s">
        <v>867</v>
      </c>
      <c r="C197" s="6" t="s">
        <v>868</v>
      </c>
      <c r="D197" s="4" t="s">
        <v>832</v>
      </c>
      <c r="E197" s="5">
        <v>200</v>
      </c>
      <c r="F197" s="108"/>
      <c r="G197" s="80">
        <f t="shared" si="9"/>
        <v>0</v>
      </c>
    </row>
    <row r="198" spans="2:7" hidden="1" outlineLevel="2" x14ac:dyDescent="0.35">
      <c r="B198" s="73" t="s">
        <v>869</v>
      </c>
      <c r="C198" s="6" t="s">
        <v>870</v>
      </c>
      <c r="D198" s="4" t="s">
        <v>832</v>
      </c>
      <c r="E198" s="5">
        <v>200</v>
      </c>
      <c r="F198" s="108"/>
      <c r="G198" s="80">
        <f t="shared" si="9"/>
        <v>0</v>
      </c>
    </row>
    <row r="199" spans="2:7" hidden="1" outlineLevel="2" x14ac:dyDescent="0.35">
      <c r="B199" s="73" t="s">
        <v>871</v>
      </c>
      <c r="C199" s="6" t="s">
        <v>872</v>
      </c>
      <c r="D199" s="4" t="s">
        <v>832</v>
      </c>
      <c r="E199" s="5">
        <v>350</v>
      </c>
      <c r="F199" s="108"/>
      <c r="G199" s="80">
        <f t="shared" si="9"/>
        <v>0</v>
      </c>
    </row>
    <row r="200" spans="2:7" hidden="1" outlineLevel="2" x14ac:dyDescent="0.35">
      <c r="B200" s="73" t="s">
        <v>873</v>
      </c>
      <c r="C200" s="6" t="s">
        <v>874</v>
      </c>
      <c r="D200" s="4" t="s">
        <v>832</v>
      </c>
      <c r="E200" s="5">
        <v>350</v>
      </c>
      <c r="F200" s="108"/>
      <c r="G200" s="80">
        <f t="shared" si="9"/>
        <v>0</v>
      </c>
    </row>
    <row r="201" spans="2:7" hidden="1" outlineLevel="2" x14ac:dyDescent="0.35">
      <c r="B201" s="73" t="s">
        <v>875</v>
      </c>
      <c r="C201" s="6" t="s">
        <v>876</v>
      </c>
      <c r="D201" s="4" t="s">
        <v>832</v>
      </c>
      <c r="E201" s="5">
        <v>56</v>
      </c>
      <c r="F201" s="108"/>
      <c r="G201" s="80">
        <f t="shared" si="9"/>
        <v>0</v>
      </c>
    </row>
    <row r="202" spans="2:7" hidden="1" outlineLevel="2" x14ac:dyDescent="0.35">
      <c r="B202" s="73" t="s">
        <v>877</v>
      </c>
      <c r="C202" s="6" t="s">
        <v>878</v>
      </c>
      <c r="D202" s="4" t="s">
        <v>832</v>
      </c>
      <c r="E202" s="5">
        <v>56</v>
      </c>
      <c r="F202" s="108"/>
      <c r="G202" s="80">
        <f t="shared" si="9"/>
        <v>0</v>
      </c>
    </row>
    <row r="203" spans="2:7" hidden="1" outlineLevel="2" x14ac:dyDescent="0.35">
      <c r="B203" s="73" t="s">
        <v>879</v>
      </c>
      <c r="C203" s="6" t="s">
        <v>880</v>
      </c>
      <c r="D203" s="4" t="s">
        <v>832</v>
      </c>
      <c r="E203" s="5">
        <v>10</v>
      </c>
      <c r="F203" s="108"/>
      <c r="G203" s="80">
        <f t="shared" si="9"/>
        <v>0</v>
      </c>
    </row>
    <row r="204" spans="2:7" ht="27.5" hidden="1" customHeight="1" outlineLevel="2" x14ac:dyDescent="0.35">
      <c r="B204" s="73" t="s">
        <v>881</v>
      </c>
      <c r="C204" s="6" t="s">
        <v>882</v>
      </c>
      <c r="D204" s="4" t="s">
        <v>832</v>
      </c>
      <c r="E204" s="5">
        <v>10</v>
      </c>
      <c r="F204" s="108"/>
      <c r="G204" s="80">
        <f t="shared" si="9"/>
        <v>0</v>
      </c>
    </row>
    <row r="205" spans="2:7" ht="29" hidden="1" outlineLevel="1" collapsed="1" x14ac:dyDescent="0.35">
      <c r="B205" s="104" t="s">
        <v>883</v>
      </c>
      <c r="C205" s="105" t="s">
        <v>1120</v>
      </c>
      <c r="D205" s="69" t="s">
        <v>89</v>
      </c>
      <c r="E205" s="69">
        <v>1</v>
      </c>
      <c r="F205" s="106"/>
      <c r="G205" s="80">
        <f>SUM(G206:G212)</f>
        <v>0</v>
      </c>
    </row>
    <row r="206" spans="2:7" ht="43.5" hidden="1" outlineLevel="2" x14ac:dyDescent="0.35">
      <c r="B206" s="73" t="s">
        <v>884</v>
      </c>
      <c r="C206" s="6" t="s">
        <v>885</v>
      </c>
      <c r="D206" s="4" t="s">
        <v>89</v>
      </c>
      <c r="E206" s="5">
        <v>1</v>
      </c>
      <c r="F206" s="108"/>
      <c r="G206" s="80">
        <f t="shared" ref="G206:G212" si="10">E206*F206</f>
        <v>0</v>
      </c>
    </row>
    <row r="207" spans="2:7" hidden="1" outlineLevel="2" x14ac:dyDescent="0.35">
      <c r="B207" s="73" t="s">
        <v>886</v>
      </c>
      <c r="C207" s="6" t="s">
        <v>887</v>
      </c>
      <c r="D207" s="4" t="s">
        <v>832</v>
      </c>
      <c r="E207" s="5">
        <v>168</v>
      </c>
      <c r="F207" s="108"/>
      <c r="G207" s="80">
        <f t="shared" si="10"/>
        <v>0</v>
      </c>
    </row>
    <row r="208" spans="2:7" hidden="1" outlineLevel="2" x14ac:dyDescent="0.35">
      <c r="B208" s="73" t="s">
        <v>888</v>
      </c>
      <c r="C208" s="6" t="s">
        <v>889</v>
      </c>
      <c r="D208" s="4" t="s">
        <v>832</v>
      </c>
      <c r="E208" s="5">
        <v>168</v>
      </c>
      <c r="F208" s="108"/>
      <c r="G208" s="80">
        <f t="shared" si="10"/>
        <v>0</v>
      </c>
    </row>
    <row r="209" spans="2:7" hidden="1" outlineLevel="2" x14ac:dyDescent="0.35">
      <c r="B209" s="73" t="s">
        <v>890</v>
      </c>
      <c r="C209" s="6" t="s">
        <v>891</v>
      </c>
      <c r="D209" s="4" t="s">
        <v>832</v>
      </c>
      <c r="E209" s="5">
        <v>316</v>
      </c>
      <c r="F209" s="108"/>
      <c r="G209" s="80">
        <f t="shared" si="10"/>
        <v>0</v>
      </c>
    </row>
    <row r="210" spans="2:7" hidden="1" outlineLevel="2" x14ac:dyDescent="0.35">
      <c r="B210" s="73" t="s">
        <v>892</v>
      </c>
      <c r="C210" s="6" t="s">
        <v>818</v>
      </c>
      <c r="D210" s="4" t="s">
        <v>832</v>
      </c>
      <c r="E210" s="5">
        <v>316</v>
      </c>
      <c r="F210" s="108"/>
      <c r="G210" s="80">
        <f t="shared" si="10"/>
        <v>0</v>
      </c>
    </row>
    <row r="211" spans="2:7" hidden="1" outlineLevel="2" x14ac:dyDescent="0.35">
      <c r="B211" s="73" t="s">
        <v>893</v>
      </c>
      <c r="C211" s="6" t="s">
        <v>894</v>
      </c>
      <c r="D211" s="4" t="s">
        <v>832</v>
      </c>
      <c r="E211" s="5">
        <v>655</v>
      </c>
      <c r="F211" s="108"/>
      <c r="G211" s="80">
        <f t="shared" si="10"/>
        <v>0</v>
      </c>
    </row>
    <row r="212" spans="2:7" hidden="1" outlineLevel="2" x14ac:dyDescent="0.35">
      <c r="B212" s="73" t="s">
        <v>895</v>
      </c>
      <c r="C212" s="6" t="s">
        <v>896</v>
      </c>
      <c r="D212" s="4" t="s">
        <v>832</v>
      </c>
      <c r="E212" s="5">
        <v>655</v>
      </c>
      <c r="F212" s="108"/>
      <c r="G212" s="80">
        <f t="shared" si="10"/>
        <v>0</v>
      </c>
    </row>
    <row r="213" spans="2:7" ht="29" hidden="1" outlineLevel="1" collapsed="1" x14ac:dyDescent="0.35">
      <c r="B213" s="104" t="s">
        <v>897</v>
      </c>
      <c r="C213" s="105" t="s">
        <v>1119</v>
      </c>
      <c r="D213" s="69" t="s">
        <v>89</v>
      </c>
      <c r="E213" s="69">
        <v>1</v>
      </c>
      <c r="F213" s="106"/>
      <c r="G213" s="80">
        <f>SUM(G214:G217)</f>
        <v>0</v>
      </c>
    </row>
    <row r="214" spans="2:7" hidden="1" outlineLevel="2" x14ac:dyDescent="0.35">
      <c r="B214" s="73" t="s">
        <v>898</v>
      </c>
      <c r="C214" s="6" t="s">
        <v>991</v>
      </c>
      <c r="D214" s="4" t="s">
        <v>89</v>
      </c>
      <c r="E214" s="5">
        <v>1</v>
      </c>
      <c r="F214" s="107"/>
      <c r="G214" s="80">
        <f t="shared" ref="G214:G217" si="11">E214*F214</f>
        <v>0</v>
      </c>
    </row>
    <row r="215" spans="2:7" ht="29" hidden="1" outlineLevel="2" x14ac:dyDescent="0.35">
      <c r="B215" s="73" t="s">
        <v>899</v>
      </c>
      <c r="C215" s="6" t="s">
        <v>992</v>
      </c>
      <c r="D215" s="4" t="s">
        <v>832</v>
      </c>
      <c r="E215" s="5">
        <v>230</v>
      </c>
      <c r="F215" s="19"/>
      <c r="G215" s="80">
        <f t="shared" si="11"/>
        <v>0</v>
      </c>
    </row>
    <row r="216" spans="2:7" ht="29" hidden="1" outlineLevel="2" x14ac:dyDescent="0.35">
      <c r="B216" s="73" t="s">
        <v>900</v>
      </c>
      <c r="C216" s="6" t="s">
        <v>993</v>
      </c>
      <c r="D216" s="4" t="s">
        <v>832</v>
      </c>
      <c r="E216" s="5">
        <v>230</v>
      </c>
      <c r="F216" s="19"/>
      <c r="G216" s="80">
        <f t="shared" si="11"/>
        <v>0</v>
      </c>
    </row>
    <row r="217" spans="2:7" ht="29" hidden="1" outlineLevel="2" x14ac:dyDescent="0.35">
      <c r="B217" s="73" t="s">
        <v>901</v>
      </c>
      <c r="C217" s="6" t="s">
        <v>994</v>
      </c>
      <c r="D217" s="4" t="s">
        <v>89</v>
      </c>
      <c r="E217" s="5">
        <v>1</v>
      </c>
      <c r="F217" s="107"/>
      <c r="G217" s="80">
        <f t="shared" si="11"/>
        <v>0</v>
      </c>
    </row>
    <row r="218" spans="2:7" ht="43.5" hidden="1" outlineLevel="1" collapsed="1" x14ac:dyDescent="0.35">
      <c r="B218" s="104" t="s">
        <v>902</v>
      </c>
      <c r="C218" s="105" t="s">
        <v>1118</v>
      </c>
      <c r="D218" s="69" t="s">
        <v>89</v>
      </c>
      <c r="E218" s="69">
        <v>1</v>
      </c>
      <c r="F218" s="106"/>
      <c r="G218" s="80">
        <f>SUM(G219:G223)</f>
        <v>0</v>
      </c>
    </row>
    <row r="219" spans="2:7" ht="29" hidden="1" outlineLevel="2" x14ac:dyDescent="0.35">
      <c r="B219" s="73" t="s">
        <v>903</v>
      </c>
      <c r="C219" s="6" t="s">
        <v>995</v>
      </c>
      <c r="D219" s="4" t="s">
        <v>89</v>
      </c>
      <c r="E219" s="5">
        <v>1</v>
      </c>
      <c r="F219" s="107"/>
      <c r="G219" s="80">
        <f t="shared" ref="G219:G223" si="12">E219*F219</f>
        <v>0</v>
      </c>
    </row>
    <row r="220" spans="2:7" ht="29" hidden="1" outlineLevel="2" x14ac:dyDescent="0.35">
      <c r="B220" s="73" t="s">
        <v>904</v>
      </c>
      <c r="C220" s="6" t="s">
        <v>905</v>
      </c>
      <c r="D220" s="4" t="s">
        <v>832</v>
      </c>
      <c r="E220" s="5">
        <v>60</v>
      </c>
      <c r="F220" s="109"/>
      <c r="G220" s="80">
        <f t="shared" si="12"/>
        <v>0</v>
      </c>
    </row>
    <row r="221" spans="2:7" ht="29" hidden="1" outlineLevel="2" x14ac:dyDescent="0.35">
      <c r="B221" s="73" t="s">
        <v>906</v>
      </c>
      <c r="C221" s="6" t="s">
        <v>996</v>
      </c>
      <c r="D221" s="4" t="s">
        <v>832</v>
      </c>
      <c r="E221" s="5">
        <v>60</v>
      </c>
      <c r="F221" s="109"/>
      <c r="G221" s="80">
        <f t="shared" si="12"/>
        <v>0</v>
      </c>
    </row>
    <row r="222" spans="2:7" ht="29" hidden="1" outlineLevel="2" x14ac:dyDescent="0.35">
      <c r="B222" s="73" t="s">
        <v>907</v>
      </c>
      <c r="C222" s="6" t="s">
        <v>908</v>
      </c>
      <c r="D222" s="4" t="s">
        <v>832</v>
      </c>
      <c r="E222" s="5">
        <v>318</v>
      </c>
      <c r="F222" s="109"/>
      <c r="G222" s="80">
        <f t="shared" si="12"/>
        <v>0</v>
      </c>
    </row>
    <row r="223" spans="2:7" ht="29" hidden="1" outlineLevel="2" x14ac:dyDescent="0.35">
      <c r="B223" s="73" t="s">
        <v>909</v>
      </c>
      <c r="C223" s="6" t="s">
        <v>1018</v>
      </c>
      <c r="D223" s="4" t="s">
        <v>832</v>
      </c>
      <c r="E223" s="5">
        <v>318</v>
      </c>
      <c r="F223" s="109"/>
      <c r="G223" s="80">
        <f t="shared" si="12"/>
        <v>0</v>
      </c>
    </row>
    <row r="224" spans="2:7" ht="29" hidden="1" outlineLevel="1" collapsed="1" x14ac:dyDescent="0.35">
      <c r="B224" s="104" t="s">
        <v>910</v>
      </c>
      <c r="C224" s="105" t="s">
        <v>1117</v>
      </c>
      <c r="D224" s="69" t="s">
        <v>89</v>
      </c>
      <c r="E224" s="69">
        <v>1</v>
      </c>
      <c r="F224" s="106"/>
      <c r="G224" s="80">
        <f>SUM(G225:G227)</f>
        <v>0</v>
      </c>
    </row>
    <row r="225" spans="2:7" ht="29" hidden="1" outlineLevel="2" x14ac:dyDescent="0.35">
      <c r="B225" s="73" t="s">
        <v>911</v>
      </c>
      <c r="C225" s="6" t="s">
        <v>997</v>
      </c>
      <c r="D225" s="4" t="s">
        <v>89</v>
      </c>
      <c r="E225" s="5">
        <v>1</v>
      </c>
      <c r="F225" s="107"/>
      <c r="G225" s="80">
        <f t="shared" ref="G225:G227" si="13">E225*F225</f>
        <v>0</v>
      </c>
    </row>
    <row r="226" spans="2:7" ht="29" hidden="1" outlineLevel="2" x14ac:dyDescent="0.35">
      <c r="B226" s="73" t="s">
        <v>912</v>
      </c>
      <c r="C226" s="6" t="s">
        <v>998</v>
      </c>
      <c r="D226" s="4" t="s">
        <v>832</v>
      </c>
      <c r="E226" s="5">
        <v>36</v>
      </c>
      <c r="F226" s="19"/>
      <c r="G226" s="80">
        <f t="shared" si="13"/>
        <v>0</v>
      </c>
    </row>
    <row r="227" spans="2:7" ht="29" hidden="1" outlineLevel="2" x14ac:dyDescent="0.35">
      <c r="B227" s="73" t="s">
        <v>913</v>
      </c>
      <c r="C227" s="6" t="s">
        <v>999</v>
      </c>
      <c r="D227" s="4" t="s">
        <v>832</v>
      </c>
      <c r="E227" s="5">
        <v>36</v>
      </c>
      <c r="F227" s="19"/>
      <c r="G227" s="80">
        <f t="shared" si="13"/>
        <v>0</v>
      </c>
    </row>
    <row r="228" spans="2:7" hidden="1" outlineLevel="1" collapsed="1" x14ac:dyDescent="0.35">
      <c r="B228" s="104" t="s">
        <v>914</v>
      </c>
      <c r="C228" s="105" t="s">
        <v>1116</v>
      </c>
      <c r="D228" s="69" t="s">
        <v>89</v>
      </c>
      <c r="E228" s="69">
        <v>1</v>
      </c>
      <c r="F228" s="106"/>
      <c r="G228" s="80">
        <f>SUM(G229:G233)</f>
        <v>0</v>
      </c>
    </row>
    <row r="229" spans="2:7" ht="29" hidden="1" outlineLevel="2" x14ac:dyDescent="0.35">
      <c r="B229" s="73" t="s">
        <v>915</v>
      </c>
      <c r="C229" s="6" t="s">
        <v>1000</v>
      </c>
      <c r="D229" s="4" t="s">
        <v>89</v>
      </c>
      <c r="E229" s="5">
        <v>1</v>
      </c>
      <c r="F229" s="109"/>
      <c r="G229" s="80">
        <f t="shared" ref="G229:G233" si="14">E229*F229</f>
        <v>0</v>
      </c>
    </row>
    <row r="230" spans="2:7" ht="29" hidden="1" outlineLevel="2" x14ac:dyDescent="0.35">
      <c r="B230" s="73" t="s">
        <v>916</v>
      </c>
      <c r="C230" s="6" t="s">
        <v>1001</v>
      </c>
      <c r="D230" s="4" t="s">
        <v>832</v>
      </c>
      <c r="E230" s="5">
        <v>88</v>
      </c>
      <c r="F230" s="109"/>
      <c r="G230" s="80">
        <f t="shared" si="14"/>
        <v>0</v>
      </c>
    </row>
    <row r="231" spans="2:7" ht="29" hidden="1" outlineLevel="2" x14ac:dyDescent="0.35">
      <c r="B231" s="73" t="s">
        <v>917</v>
      </c>
      <c r="C231" s="6" t="s">
        <v>1002</v>
      </c>
      <c r="D231" s="4" t="s">
        <v>832</v>
      </c>
      <c r="E231" s="5">
        <v>88</v>
      </c>
      <c r="F231" s="109"/>
      <c r="G231" s="80">
        <f t="shared" si="14"/>
        <v>0</v>
      </c>
    </row>
    <row r="232" spans="2:7" ht="29" hidden="1" outlineLevel="2" x14ac:dyDescent="0.35">
      <c r="B232" s="73" t="s">
        <v>918</v>
      </c>
      <c r="C232" s="6" t="s">
        <v>1003</v>
      </c>
      <c r="D232" s="4" t="s">
        <v>832</v>
      </c>
      <c r="E232" s="5">
        <v>8</v>
      </c>
      <c r="F232" s="109"/>
      <c r="G232" s="80">
        <f t="shared" si="14"/>
        <v>0</v>
      </c>
    </row>
    <row r="233" spans="2:7" ht="29" hidden="1" outlineLevel="2" x14ac:dyDescent="0.35">
      <c r="B233" s="73" t="s">
        <v>919</v>
      </c>
      <c r="C233" s="6" t="s">
        <v>1004</v>
      </c>
      <c r="D233" s="4" t="s">
        <v>832</v>
      </c>
      <c r="E233" s="5">
        <v>8</v>
      </c>
      <c r="F233" s="109"/>
      <c r="G233" s="80">
        <f t="shared" si="14"/>
        <v>0</v>
      </c>
    </row>
    <row r="234" spans="2:7" hidden="1" outlineLevel="1" collapsed="1" x14ac:dyDescent="0.35">
      <c r="B234" s="104" t="s">
        <v>920</v>
      </c>
      <c r="C234" s="105" t="s">
        <v>1115</v>
      </c>
      <c r="D234" s="69" t="s">
        <v>89</v>
      </c>
      <c r="E234" s="69">
        <v>1</v>
      </c>
      <c r="F234" s="106"/>
      <c r="G234" s="80">
        <f>SUM(G235:G243)</f>
        <v>0</v>
      </c>
    </row>
    <row r="235" spans="2:7" ht="43.5" hidden="1" outlineLevel="2" x14ac:dyDescent="0.35">
      <c r="B235" s="73" t="s">
        <v>921</v>
      </c>
      <c r="C235" s="6" t="s">
        <v>1005</v>
      </c>
      <c r="D235" s="4" t="s">
        <v>89</v>
      </c>
      <c r="E235" s="5">
        <v>1</v>
      </c>
      <c r="F235" s="107"/>
      <c r="G235" s="80">
        <f t="shared" ref="G235:G243" si="15">E235*F235</f>
        <v>0</v>
      </c>
    </row>
    <row r="236" spans="2:7" ht="29" hidden="1" outlineLevel="2" x14ac:dyDescent="0.35">
      <c r="B236" s="73" t="s">
        <v>922</v>
      </c>
      <c r="C236" s="6" t="s">
        <v>1006</v>
      </c>
      <c r="D236" s="4" t="s">
        <v>832</v>
      </c>
      <c r="E236" s="5">
        <v>102</v>
      </c>
      <c r="F236" s="19"/>
      <c r="G236" s="80">
        <f t="shared" si="15"/>
        <v>0</v>
      </c>
    </row>
    <row r="237" spans="2:7" ht="29" hidden="1" outlineLevel="2" x14ac:dyDescent="0.35">
      <c r="B237" s="73" t="s">
        <v>923</v>
      </c>
      <c r="C237" s="6" t="s">
        <v>1007</v>
      </c>
      <c r="D237" s="4" t="s">
        <v>832</v>
      </c>
      <c r="E237" s="5">
        <v>102</v>
      </c>
      <c r="F237" s="19"/>
      <c r="G237" s="80">
        <f t="shared" si="15"/>
        <v>0</v>
      </c>
    </row>
    <row r="238" spans="2:7" ht="29" hidden="1" outlineLevel="2" x14ac:dyDescent="0.35">
      <c r="B238" s="73" t="s">
        <v>924</v>
      </c>
      <c r="C238" s="6" t="s">
        <v>1008</v>
      </c>
      <c r="D238" s="4" t="s">
        <v>832</v>
      </c>
      <c r="E238" s="5">
        <v>536</v>
      </c>
      <c r="F238" s="19"/>
      <c r="G238" s="80">
        <f t="shared" si="15"/>
        <v>0</v>
      </c>
    </row>
    <row r="239" spans="2:7" ht="29" hidden="1" outlineLevel="2" x14ac:dyDescent="0.35">
      <c r="B239" s="73" t="s">
        <v>925</v>
      </c>
      <c r="C239" s="6" t="s">
        <v>1009</v>
      </c>
      <c r="D239" s="4" t="s">
        <v>832</v>
      </c>
      <c r="E239" s="5">
        <v>536</v>
      </c>
      <c r="F239" s="19"/>
      <c r="G239" s="80">
        <f t="shared" si="15"/>
        <v>0</v>
      </c>
    </row>
    <row r="240" spans="2:7" ht="29" hidden="1" outlineLevel="2" x14ac:dyDescent="0.35">
      <c r="B240" s="73" t="s">
        <v>926</v>
      </c>
      <c r="C240" s="6" t="s">
        <v>1010</v>
      </c>
      <c r="D240" s="4" t="s">
        <v>832</v>
      </c>
      <c r="E240" s="5">
        <v>82</v>
      </c>
      <c r="F240" s="19"/>
      <c r="G240" s="80">
        <f t="shared" si="15"/>
        <v>0</v>
      </c>
    </row>
    <row r="241" spans="2:7" ht="29" hidden="1" outlineLevel="2" x14ac:dyDescent="0.35">
      <c r="B241" s="73" t="s">
        <v>927</v>
      </c>
      <c r="C241" s="6" t="s">
        <v>1011</v>
      </c>
      <c r="D241" s="4" t="s">
        <v>832</v>
      </c>
      <c r="E241" s="5">
        <v>82</v>
      </c>
      <c r="F241" s="19"/>
      <c r="G241" s="80">
        <f t="shared" si="15"/>
        <v>0</v>
      </c>
    </row>
    <row r="242" spans="2:7" ht="29" hidden="1" outlineLevel="2" x14ac:dyDescent="0.35">
      <c r="B242" s="73" t="s">
        <v>928</v>
      </c>
      <c r="C242" s="6" t="s">
        <v>1012</v>
      </c>
      <c r="D242" s="4" t="s">
        <v>832</v>
      </c>
      <c r="E242" s="5">
        <v>14</v>
      </c>
      <c r="F242" s="19"/>
      <c r="G242" s="80">
        <f t="shared" si="15"/>
        <v>0</v>
      </c>
    </row>
    <row r="243" spans="2:7" ht="29" hidden="1" outlineLevel="2" x14ac:dyDescent="0.35">
      <c r="B243" s="73" t="s">
        <v>929</v>
      </c>
      <c r="C243" s="6" t="s">
        <v>1013</v>
      </c>
      <c r="D243" s="4" t="s">
        <v>832</v>
      </c>
      <c r="E243" s="5">
        <v>14</v>
      </c>
      <c r="F243" s="19"/>
      <c r="G243" s="80">
        <f t="shared" si="15"/>
        <v>0</v>
      </c>
    </row>
    <row r="244" spans="2:7" hidden="1" outlineLevel="1" collapsed="1" x14ac:dyDescent="0.35">
      <c r="B244" s="104" t="s">
        <v>930</v>
      </c>
      <c r="C244" s="105" t="s">
        <v>1113</v>
      </c>
      <c r="D244" s="69" t="s">
        <v>89</v>
      </c>
      <c r="E244" s="69">
        <v>1</v>
      </c>
      <c r="F244" s="106"/>
      <c r="G244" s="80">
        <f>SUM(G245:G247)</f>
        <v>0</v>
      </c>
    </row>
    <row r="245" spans="2:7" ht="29" hidden="1" outlineLevel="2" x14ac:dyDescent="0.35">
      <c r="B245" s="73" t="s">
        <v>931</v>
      </c>
      <c r="C245" s="6" t="s">
        <v>1014</v>
      </c>
      <c r="D245" s="4" t="s">
        <v>89</v>
      </c>
      <c r="E245" s="1">
        <v>1</v>
      </c>
      <c r="F245" s="107"/>
      <c r="G245" s="80">
        <f t="shared" ref="G245:G247" si="16">E245*F245</f>
        <v>0</v>
      </c>
    </row>
    <row r="246" spans="2:7" ht="29" hidden="1" outlineLevel="2" x14ac:dyDescent="0.35">
      <c r="B246" s="73" t="s">
        <v>932</v>
      </c>
      <c r="C246" s="6" t="s">
        <v>1015</v>
      </c>
      <c r="D246" s="4" t="s">
        <v>832</v>
      </c>
      <c r="E246" s="5">
        <v>172</v>
      </c>
      <c r="F246" s="19"/>
      <c r="G246" s="80">
        <f t="shared" si="16"/>
        <v>0</v>
      </c>
    </row>
    <row r="247" spans="2:7" ht="29" hidden="1" outlineLevel="2" x14ac:dyDescent="0.35">
      <c r="B247" s="73" t="s">
        <v>933</v>
      </c>
      <c r="C247" s="6" t="s">
        <v>1011</v>
      </c>
      <c r="D247" s="4" t="s">
        <v>832</v>
      </c>
      <c r="E247" s="5">
        <v>142</v>
      </c>
      <c r="F247" s="19"/>
      <c r="G247" s="80">
        <f t="shared" si="16"/>
        <v>0</v>
      </c>
    </row>
    <row r="248" spans="2:7" ht="29" hidden="1" outlineLevel="1" collapsed="1" x14ac:dyDescent="0.35">
      <c r="B248" s="104" t="s">
        <v>934</v>
      </c>
      <c r="C248" s="105" t="s">
        <v>1114</v>
      </c>
      <c r="D248" s="69" t="s">
        <v>89</v>
      </c>
      <c r="E248" s="69">
        <v>1</v>
      </c>
      <c r="F248" s="106"/>
      <c r="G248" s="80">
        <f>SUM(G249:G250)</f>
        <v>0</v>
      </c>
    </row>
    <row r="249" spans="2:7" ht="29" hidden="1" outlineLevel="2" x14ac:dyDescent="0.35">
      <c r="B249" s="73" t="s">
        <v>935</v>
      </c>
      <c r="C249" s="6" t="s">
        <v>1016</v>
      </c>
      <c r="D249" s="4" t="s">
        <v>89</v>
      </c>
      <c r="E249" s="5">
        <v>1</v>
      </c>
      <c r="F249" s="107"/>
      <c r="G249" s="80">
        <f t="shared" ref="G249:G250" si="17">E249*F249</f>
        <v>0</v>
      </c>
    </row>
    <row r="250" spans="2:7" hidden="1" outlineLevel="2" x14ac:dyDescent="0.35">
      <c r="B250" s="73" t="s">
        <v>936</v>
      </c>
      <c r="C250" s="6" t="s">
        <v>1017</v>
      </c>
      <c r="D250" s="4" t="s">
        <v>89</v>
      </c>
      <c r="E250" s="5">
        <v>1</v>
      </c>
      <c r="F250" s="107"/>
      <c r="G250" s="80">
        <f t="shared" si="17"/>
        <v>0</v>
      </c>
    </row>
    <row r="251" spans="2:7" ht="29" hidden="1" outlineLevel="1" collapsed="1" x14ac:dyDescent="0.35">
      <c r="B251" s="104" t="s">
        <v>937</v>
      </c>
      <c r="C251" s="105" t="s">
        <v>1112</v>
      </c>
      <c r="D251" s="69" t="s">
        <v>89</v>
      </c>
      <c r="E251" s="69">
        <v>1</v>
      </c>
      <c r="F251" s="106"/>
      <c r="G251" s="80">
        <f>SUM(G252:G256)</f>
        <v>0</v>
      </c>
    </row>
    <row r="252" spans="2:7" ht="29" hidden="1" outlineLevel="2" x14ac:dyDescent="0.35">
      <c r="B252" s="73" t="s">
        <v>938</v>
      </c>
      <c r="C252" s="6" t="s">
        <v>939</v>
      </c>
      <c r="D252" s="4" t="s">
        <v>89</v>
      </c>
      <c r="E252" s="5">
        <v>1</v>
      </c>
      <c r="F252" s="107"/>
      <c r="G252" s="80">
        <f t="shared" ref="G252:G256" si="18">E252*F252</f>
        <v>0</v>
      </c>
    </row>
    <row r="253" spans="2:7" ht="29" hidden="1" outlineLevel="2" x14ac:dyDescent="0.35">
      <c r="B253" s="73" t="s">
        <v>940</v>
      </c>
      <c r="C253" s="6" t="s">
        <v>941</v>
      </c>
      <c r="D253" s="4" t="s">
        <v>832</v>
      </c>
      <c r="E253" s="5">
        <v>12</v>
      </c>
      <c r="F253" s="19"/>
      <c r="G253" s="80">
        <f t="shared" si="18"/>
        <v>0</v>
      </c>
    </row>
    <row r="254" spans="2:7" ht="29" hidden="1" outlineLevel="2" x14ac:dyDescent="0.35">
      <c r="B254" s="73" t="s">
        <v>942</v>
      </c>
      <c r="C254" s="6" t="s">
        <v>943</v>
      </c>
      <c r="D254" s="4" t="s">
        <v>832</v>
      </c>
      <c r="E254" s="5">
        <v>12</v>
      </c>
      <c r="F254" s="19"/>
      <c r="G254" s="80">
        <f t="shared" si="18"/>
        <v>0</v>
      </c>
    </row>
    <row r="255" spans="2:7" ht="29" hidden="1" outlineLevel="2" x14ac:dyDescent="0.35">
      <c r="B255" s="73" t="s">
        <v>944</v>
      </c>
      <c r="C255" s="6" t="s">
        <v>945</v>
      </c>
      <c r="D255" s="4" t="s">
        <v>832</v>
      </c>
      <c r="E255" s="5">
        <v>3</v>
      </c>
      <c r="F255" s="19"/>
      <c r="G255" s="80">
        <f t="shared" si="18"/>
        <v>0</v>
      </c>
    </row>
    <row r="256" spans="2:7" ht="29" hidden="1" outlineLevel="2" x14ac:dyDescent="0.35">
      <c r="B256" s="73" t="s">
        <v>946</v>
      </c>
      <c r="C256" s="6" t="s">
        <v>947</v>
      </c>
      <c r="D256" s="4" t="s">
        <v>832</v>
      </c>
      <c r="E256" s="5">
        <v>3</v>
      </c>
      <c r="F256" s="19"/>
      <c r="G256" s="80">
        <f t="shared" si="18"/>
        <v>0</v>
      </c>
    </row>
    <row r="257" spans="2:7" hidden="1" outlineLevel="1" collapsed="1" x14ac:dyDescent="0.35">
      <c r="B257" s="104" t="s">
        <v>948</v>
      </c>
      <c r="C257" s="105" t="s">
        <v>1122</v>
      </c>
      <c r="D257" s="69" t="s">
        <v>89</v>
      </c>
      <c r="E257" s="69">
        <v>1</v>
      </c>
      <c r="F257" s="106"/>
      <c r="G257" s="80">
        <f>SUM(G258:G263)</f>
        <v>0</v>
      </c>
    </row>
    <row r="258" spans="2:7" hidden="1" outlineLevel="2" x14ac:dyDescent="0.35">
      <c r="B258" s="73" t="s">
        <v>949</v>
      </c>
      <c r="C258" s="6" t="s">
        <v>950</v>
      </c>
      <c r="D258" s="4" t="s">
        <v>144</v>
      </c>
      <c r="E258" s="5">
        <v>66</v>
      </c>
      <c r="F258" s="107"/>
      <c r="G258" s="80">
        <f t="shared" ref="G258:G263" si="19">E258*F258</f>
        <v>0</v>
      </c>
    </row>
    <row r="259" spans="2:7" hidden="1" outlineLevel="2" x14ac:dyDescent="0.35">
      <c r="B259" s="73" t="s">
        <v>951</v>
      </c>
      <c r="C259" s="6" t="s">
        <v>952</v>
      </c>
      <c r="D259" s="4" t="s">
        <v>144</v>
      </c>
      <c r="E259" s="5">
        <v>30</v>
      </c>
      <c r="F259" s="107"/>
      <c r="G259" s="80">
        <f t="shared" si="19"/>
        <v>0</v>
      </c>
    </row>
    <row r="260" spans="2:7" hidden="1" outlineLevel="2" x14ac:dyDescent="0.35">
      <c r="B260" s="73" t="s">
        <v>953</v>
      </c>
      <c r="C260" s="6" t="s">
        <v>1019</v>
      </c>
      <c r="D260" s="4" t="s">
        <v>144</v>
      </c>
      <c r="E260" s="5">
        <v>39</v>
      </c>
      <c r="F260" s="107"/>
      <c r="G260" s="80">
        <f t="shared" si="19"/>
        <v>0</v>
      </c>
    </row>
    <row r="261" spans="2:7" hidden="1" outlineLevel="2" x14ac:dyDescent="0.35">
      <c r="B261" s="73" t="s">
        <v>954</v>
      </c>
      <c r="C261" s="6" t="s">
        <v>955</v>
      </c>
      <c r="D261" s="4" t="s">
        <v>144</v>
      </c>
      <c r="E261" s="5">
        <v>15</v>
      </c>
      <c r="F261" s="107"/>
      <c r="G261" s="80">
        <f t="shared" si="19"/>
        <v>0</v>
      </c>
    </row>
    <row r="262" spans="2:7" hidden="1" outlineLevel="2" x14ac:dyDescent="0.35">
      <c r="B262" s="73" t="s">
        <v>956</v>
      </c>
      <c r="C262" s="6" t="s">
        <v>957</v>
      </c>
      <c r="D262" s="4" t="s">
        <v>144</v>
      </c>
      <c r="E262" s="5">
        <v>5</v>
      </c>
      <c r="F262" s="107"/>
      <c r="G262" s="80">
        <f t="shared" si="19"/>
        <v>0</v>
      </c>
    </row>
    <row r="263" spans="2:7" hidden="1" outlineLevel="2" x14ac:dyDescent="0.35">
      <c r="B263" s="73" t="s">
        <v>958</v>
      </c>
      <c r="C263" s="6" t="s">
        <v>959</v>
      </c>
      <c r="D263" s="4" t="s">
        <v>144</v>
      </c>
      <c r="E263" s="5">
        <v>3</v>
      </c>
      <c r="F263" s="107"/>
      <c r="G263" s="80">
        <f t="shared" si="19"/>
        <v>0</v>
      </c>
    </row>
    <row r="264" spans="2:7" ht="29" hidden="1" outlineLevel="1" collapsed="1" x14ac:dyDescent="0.35">
      <c r="B264" s="104" t="s">
        <v>960</v>
      </c>
      <c r="C264" s="105" t="s">
        <v>1111</v>
      </c>
      <c r="D264" s="69" t="s">
        <v>89</v>
      </c>
      <c r="E264" s="69">
        <v>1</v>
      </c>
      <c r="F264" s="106"/>
      <c r="G264" s="80">
        <f>SUM(G265:G267)</f>
        <v>0</v>
      </c>
    </row>
    <row r="265" spans="2:7" hidden="1" outlineLevel="2" x14ac:dyDescent="0.35">
      <c r="B265" s="73" t="s">
        <v>961</v>
      </c>
      <c r="C265" s="6" t="s">
        <v>962</v>
      </c>
      <c r="D265" s="4" t="s">
        <v>144</v>
      </c>
      <c r="E265" s="5">
        <v>6</v>
      </c>
      <c r="F265" s="107"/>
      <c r="G265" s="80">
        <f t="shared" ref="G265:G267" si="20">E265*F265</f>
        <v>0</v>
      </c>
    </row>
    <row r="266" spans="2:7" hidden="1" outlineLevel="2" x14ac:dyDescent="0.35">
      <c r="B266" s="73" t="s">
        <v>963</v>
      </c>
      <c r="C266" s="6" t="s">
        <v>964</v>
      </c>
      <c r="D266" s="4" t="s">
        <v>144</v>
      </c>
      <c r="E266" s="5">
        <v>50</v>
      </c>
      <c r="F266" s="107"/>
      <c r="G266" s="80">
        <f t="shared" si="20"/>
        <v>0</v>
      </c>
    </row>
    <row r="267" spans="2:7" hidden="1" outlineLevel="2" x14ac:dyDescent="0.35">
      <c r="B267" s="73" t="s">
        <v>965</v>
      </c>
      <c r="C267" s="6" t="s">
        <v>966</v>
      </c>
      <c r="D267" s="4" t="s">
        <v>144</v>
      </c>
      <c r="E267" s="5">
        <v>18</v>
      </c>
      <c r="F267" s="107"/>
      <c r="G267" s="80">
        <f t="shared" si="20"/>
        <v>0</v>
      </c>
    </row>
    <row r="268" spans="2:7" hidden="1" outlineLevel="1" collapsed="1" x14ac:dyDescent="0.35">
      <c r="B268" s="104" t="s">
        <v>967</v>
      </c>
      <c r="C268" s="105" t="s">
        <v>1110</v>
      </c>
      <c r="D268" s="69" t="s">
        <v>89</v>
      </c>
      <c r="E268" s="69">
        <v>1</v>
      </c>
      <c r="F268" s="106"/>
      <c r="G268" s="80">
        <f>G269</f>
        <v>0</v>
      </c>
    </row>
    <row r="269" spans="2:7" hidden="1" outlineLevel="2" x14ac:dyDescent="0.35">
      <c r="B269" s="73" t="s">
        <v>968</v>
      </c>
      <c r="C269" s="4" t="s">
        <v>969</v>
      </c>
      <c r="D269" s="4" t="s">
        <v>89</v>
      </c>
      <c r="E269" s="5">
        <v>1</v>
      </c>
      <c r="F269" s="107"/>
      <c r="G269" s="80">
        <f t="shared" ref="G269" si="21">E269*F269</f>
        <v>0</v>
      </c>
    </row>
    <row r="270" spans="2:7" ht="29" hidden="1" outlineLevel="1" collapsed="1" x14ac:dyDescent="0.35">
      <c r="B270" s="104" t="s">
        <v>970</v>
      </c>
      <c r="C270" s="105" t="s">
        <v>1107</v>
      </c>
      <c r="D270" s="69" t="s">
        <v>89</v>
      </c>
      <c r="E270" s="69">
        <v>1</v>
      </c>
      <c r="F270" s="106"/>
      <c r="G270" s="80">
        <f>SUM(G271:G272)</f>
        <v>0</v>
      </c>
    </row>
    <row r="271" spans="2:7" hidden="1" outlineLevel="2" x14ac:dyDescent="0.35">
      <c r="B271" s="73" t="s">
        <v>971</v>
      </c>
      <c r="C271" s="6" t="s">
        <v>972</v>
      </c>
      <c r="D271" s="4" t="s">
        <v>89</v>
      </c>
      <c r="E271" s="5">
        <v>1</v>
      </c>
      <c r="F271" s="107"/>
      <c r="G271" s="80">
        <f t="shared" ref="G271:G272" si="22">E271*F271</f>
        <v>0</v>
      </c>
    </row>
    <row r="272" spans="2:7" hidden="1" outlineLevel="2" x14ac:dyDescent="0.35">
      <c r="B272" s="73" t="s">
        <v>973</v>
      </c>
      <c r="C272" s="6" t="s">
        <v>974</v>
      </c>
      <c r="D272" s="4" t="s">
        <v>89</v>
      </c>
      <c r="E272" s="5">
        <v>1</v>
      </c>
      <c r="F272" s="107"/>
      <c r="G272" s="80">
        <f t="shared" si="22"/>
        <v>0</v>
      </c>
    </row>
    <row r="273" spans="2:8" hidden="1" outlineLevel="1" collapsed="1" x14ac:dyDescent="0.35">
      <c r="B273" s="104" t="s">
        <v>975</v>
      </c>
      <c r="C273" s="105" t="s">
        <v>1108</v>
      </c>
      <c r="D273" s="69" t="s">
        <v>89</v>
      </c>
      <c r="E273" s="69">
        <v>1</v>
      </c>
      <c r="F273" s="106"/>
      <c r="G273" s="80">
        <f>SUM(G274:G276)</f>
        <v>0</v>
      </c>
    </row>
    <row r="274" spans="2:8" hidden="1" outlineLevel="2" x14ac:dyDescent="0.35">
      <c r="B274" s="73" t="s">
        <v>976</v>
      </c>
      <c r="C274" s="6" t="s">
        <v>977</v>
      </c>
      <c r="D274" s="4" t="s">
        <v>144</v>
      </c>
      <c r="E274" s="5">
        <v>2</v>
      </c>
      <c r="F274" s="107"/>
      <c r="G274" s="80">
        <f t="shared" ref="G274:G276" si="23">E274*F274</f>
        <v>0</v>
      </c>
    </row>
    <row r="275" spans="2:8" hidden="1" outlineLevel="2" x14ac:dyDescent="0.35">
      <c r="B275" s="73" t="s">
        <v>978</v>
      </c>
      <c r="C275" s="6" t="s">
        <v>979</v>
      </c>
      <c r="D275" s="4" t="s">
        <v>144</v>
      </c>
      <c r="E275" s="5">
        <v>1</v>
      </c>
      <c r="F275" s="107"/>
      <c r="G275" s="80">
        <f t="shared" si="23"/>
        <v>0</v>
      </c>
    </row>
    <row r="276" spans="2:8" hidden="1" outlineLevel="2" x14ac:dyDescent="0.35">
      <c r="B276" s="73" t="s">
        <v>980</v>
      </c>
      <c r="C276" s="6" t="s">
        <v>981</v>
      </c>
      <c r="D276" s="4" t="s">
        <v>144</v>
      </c>
      <c r="E276" s="5">
        <v>1</v>
      </c>
      <c r="F276" s="107"/>
      <c r="G276" s="80">
        <f t="shared" si="23"/>
        <v>0</v>
      </c>
    </row>
    <row r="277" spans="2:8" hidden="1" outlineLevel="1" collapsed="1" x14ac:dyDescent="0.35">
      <c r="B277" s="104" t="s">
        <v>982</v>
      </c>
      <c r="C277" s="105" t="s">
        <v>1109</v>
      </c>
      <c r="D277" s="69" t="s">
        <v>89</v>
      </c>
      <c r="E277" s="69">
        <v>1</v>
      </c>
      <c r="F277" s="106"/>
      <c r="G277" s="80">
        <f>SUM(G278:G280)</f>
        <v>0</v>
      </c>
    </row>
    <row r="278" spans="2:8" hidden="1" outlineLevel="2" x14ac:dyDescent="0.35">
      <c r="B278" s="73" t="s">
        <v>983</v>
      </c>
      <c r="C278" s="6" t="s">
        <v>984</v>
      </c>
      <c r="D278" s="4" t="s">
        <v>89</v>
      </c>
      <c r="E278" s="5">
        <v>1</v>
      </c>
      <c r="F278" s="107"/>
      <c r="G278" s="80">
        <f t="shared" ref="G278:G280" si="24">E278*F278</f>
        <v>0</v>
      </c>
    </row>
    <row r="279" spans="2:8" hidden="1" outlineLevel="2" x14ac:dyDescent="0.35">
      <c r="B279" s="73" t="s">
        <v>985</v>
      </c>
      <c r="C279" s="6" t="s">
        <v>986</v>
      </c>
      <c r="D279" s="4" t="s">
        <v>89</v>
      </c>
      <c r="E279" s="5">
        <v>1</v>
      </c>
      <c r="F279" s="107"/>
      <c r="G279" s="80">
        <f t="shared" si="24"/>
        <v>0</v>
      </c>
    </row>
    <row r="280" spans="2:8" hidden="1" outlineLevel="2" x14ac:dyDescent="0.35">
      <c r="B280" s="73" t="s">
        <v>987</v>
      </c>
      <c r="C280" s="6" t="s">
        <v>988</v>
      </c>
      <c r="D280" s="4" t="s">
        <v>89</v>
      </c>
      <c r="E280" s="5">
        <v>1</v>
      </c>
      <c r="F280" s="107"/>
      <c r="G280" s="80">
        <f t="shared" si="24"/>
        <v>0</v>
      </c>
    </row>
    <row r="281" spans="2:8" x14ac:dyDescent="0.35">
      <c r="B281" s="58" t="s">
        <v>14</v>
      </c>
      <c r="C281" s="57" t="s">
        <v>15</v>
      </c>
      <c r="D281" s="32"/>
      <c r="E281" s="32"/>
      <c r="F281" s="33"/>
      <c r="G281" s="16">
        <f>SUM(G282,G290,G298,G306,G311,G319,G327,G335,G339,G350,G351,G383,G387,G393,G418,G434,G435)</f>
        <v>0</v>
      </c>
      <c r="H281" s="71"/>
    </row>
    <row r="282" spans="2:8" ht="26.5" outlineLevel="1" collapsed="1" x14ac:dyDescent="0.35">
      <c r="B282" s="67" t="s">
        <v>16</v>
      </c>
      <c r="C282" s="68" t="s">
        <v>753</v>
      </c>
      <c r="D282" s="69" t="s">
        <v>89</v>
      </c>
      <c r="E282" s="69">
        <v>1</v>
      </c>
      <c r="F282" s="79"/>
      <c r="G282" s="80">
        <f>SUM(G283:G289)</f>
        <v>0</v>
      </c>
    </row>
    <row r="283" spans="2:8" hidden="1" outlineLevel="2" x14ac:dyDescent="0.35">
      <c r="B283" s="60" t="s">
        <v>72</v>
      </c>
      <c r="C283" s="61" t="s">
        <v>73</v>
      </c>
      <c r="D283" s="62" t="s">
        <v>87</v>
      </c>
      <c r="E283" s="62">
        <v>160</v>
      </c>
      <c r="F283" s="81"/>
      <c r="G283" s="16">
        <f t="shared" ref="G283:G289" si="25">F283*E283</f>
        <v>0</v>
      </c>
    </row>
    <row r="284" spans="2:8" hidden="1" outlineLevel="2" x14ac:dyDescent="0.35">
      <c r="B284" s="60" t="s">
        <v>94</v>
      </c>
      <c r="C284" s="61" t="s">
        <v>74</v>
      </c>
      <c r="D284" s="62" t="s">
        <v>87</v>
      </c>
      <c r="E284" s="62">
        <v>270</v>
      </c>
      <c r="F284" s="81"/>
      <c r="G284" s="16">
        <f t="shared" si="25"/>
        <v>0</v>
      </c>
    </row>
    <row r="285" spans="2:8" hidden="1" outlineLevel="2" x14ac:dyDescent="0.35">
      <c r="B285" s="60" t="s">
        <v>95</v>
      </c>
      <c r="C285" s="61" t="s">
        <v>90</v>
      </c>
      <c r="D285" s="62" t="s">
        <v>89</v>
      </c>
      <c r="E285" s="62">
        <v>1</v>
      </c>
      <c r="F285" s="81"/>
      <c r="G285" s="16">
        <f t="shared" si="25"/>
        <v>0</v>
      </c>
    </row>
    <row r="286" spans="2:8" hidden="1" outlineLevel="2" x14ac:dyDescent="0.35">
      <c r="B286" s="60" t="s">
        <v>96</v>
      </c>
      <c r="C286" s="61" t="s">
        <v>398</v>
      </c>
      <c r="D286" s="62" t="s">
        <v>144</v>
      </c>
      <c r="E286" s="62">
        <v>2</v>
      </c>
      <c r="F286" s="81"/>
      <c r="G286" s="16">
        <f t="shared" si="25"/>
        <v>0</v>
      </c>
    </row>
    <row r="287" spans="2:8" hidden="1" outlineLevel="2" x14ac:dyDescent="0.35">
      <c r="B287" s="60" t="s">
        <v>97</v>
      </c>
      <c r="C287" s="61" t="s">
        <v>91</v>
      </c>
      <c r="D287" s="62" t="s">
        <v>87</v>
      </c>
      <c r="E287" s="62">
        <v>160</v>
      </c>
      <c r="F287" s="81"/>
      <c r="G287" s="16">
        <f t="shared" si="25"/>
        <v>0</v>
      </c>
    </row>
    <row r="288" spans="2:8" hidden="1" outlineLevel="2" x14ac:dyDescent="0.35">
      <c r="B288" s="60" t="s">
        <v>98</v>
      </c>
      <c r="C288" s="61" t="s">
        <v>92</v>
      </c>
      <c r="D288" s="62" t="s">
        <v>87</v>
      </c>
      <c r="E288" s="62">
        <v>270</v>
      </c>
      <c r="F288" s="81"/>
      <c r="G288" s="16">
        <f t="shared" si="25"/>
        <v>0</v>
      </c>
    </row>
    <row r="289" spans="2:7" hidden="1" outlineLevel="2" x14ac:dyDescent="0.35">
      <c r="B289" s="60" t="s">
        <v>404</v>
      </c>
      <c r="C289" s="61" t="s">
        <v>93</v>
      </c>
      <c r="D289" s="62" t="s">
        <v>89</v>
      </c>
      <c r="E289" s="62">
        <v>1</v>
      </c>
      <c r="F289" s="81"/>
      <c r="G289" s="16">
        <f t="shared" si="25"/>
        <v>0</v>
      </c>
    </row>
    <row r="290" spans="2:7" ht="26.5" outlineLevel="1" collapsed="1" x14ac:dyDescent="0.35">
      <c r="B290" s="67" t="s">
        <v>17</v>
      </c>
      <c r="C290" s="68" t="s">
        <v>754</v>
      </c>
      <c r="D290" s="69" t="s">
        <v>89</v>
      </c>
      <c r="E290" s="69">
        <v>1</v>
      </c>
      <c r="F290" s="78"/>
      <c r="G290" s="16">
        <f>SUM(G291:G297)</f>
        <v>0</v>
      </c>
    </row>
    <row r="291" spans="2:7" hidden="1" outlineLevel="2" x14ac:dyDescent="0.35">
      <c r="B291" s="60" t="s">
        <v>99</v>
      </c>
      <c r="C291" s="61" t="s">
        <v>73</v>
      </c>
      <c r="D291" s="62" t="s">
        <v>87</v>
      </c>
      <c r="E291" s="62">
        <v>160</v>
      </c>
      <c r="F291" s="81"/>
      <c r="G291" s="16">
        <f t="shared" ref="G291:G297" si="26">F291*E291</f>
        <v>0</v>
      </c>
    </row>
    <row r="292" spans="2:7" hidden="1" outlineLevel="2" x14ac:dyDescent="0.35">
      <c r="B292" s="60" t="s">
        <v>100</v>
      </c>
      <c r="C292" s="61" t="s">
        <v>74</v>
      </c>
      <c r="D292" s="62" t="s">
        <v>87</v>
      </c>
      <c r="E292" s="62">
        <v>270</v>
      </c>
      <c r="F292" s="81"/>
      <c r="G292" s="16">
        <f t="shared" si="26"/>
        <v>0</v>
      </c>
    </row>
    <row r="293" spans="2:7" hidden="1" outlineLevel="2" x14ac:dyDescent="0.35">
      <c r="B293" s="60" t="s">
        <v>101</v>
      </c>
      <c r="C293" s="61" t="s">
        <v>90</v>
      </c>
      <c r="D293" s="62" t="s">
        <v>89</v>
      </c>
      <c r="E293" s="62">
        <v>1</v>
      </c>
      <c r="F293" s="81"/>
      <c r="G293" s="16">
        <f t="shared" si="26"/>
        <v>0</v>
      </c>
    </row>
    <row r="294" spans="2:7" hidden="1" outlineLevel="2" x14ac:dyDescent="0.35">
      <c r="B294" s="60" t="s">
        <v>102</v>
      </c>
      <c r="C294" s="61" t="s">
        <v>398</v>
      </c>
      <c r="D294" s="62" t="s">
        <v>144</v>
      </c>
      <c r="E294" s="62">
        <v>2</v>
      </c>
      <c r="F294" s="81"/>
      <c r="G294" s="16">
        <f t="shared" si="26"/>
        <v>0</v>
      </c>
    </row>
    <row r="295" spans="2:7" hidden="1" outlineLevel="2" x14ac:dyDescent="0.35">
      <c r="B295" s="60" t="s">
        <v>103</v>
      </c>
      <c r="C295" s="61" t="s">
        <v>91</v>
      </c>
      <c r="D295" s="62" t="s">
        <v>87</v>
      </c>
      <c r="E295" s="62">
        <v>160</v>
      </c>
      <c r="F295" s="81"/>
      <c r="G295" s="16">
        <f t="shared" si="26"/>
        <v>0</v>
      </c>
    </row>
    <row r="296" spans="2:7" hidden="1" outlineLevel="2" x14ac:dyDescent="0.35">
      <c r="B296" s="60" t="s">
        <v>104</v>
      </c>
      <c r="C296" s="61" t="s">
        <v>92</v>
      </c>
      <c r="D296" s="62" t="s">
        <v>87</v>
      </c>
      <c r="E296" s="62">
        <v>270</v>
      </c>
      <c r="F296" s="81"/>
      <c r="G296" s="16">
        <f t="shared" si="26"/>
        <v>0</v>
      </c>
    </row>
    <row r="297" spans="2:7" hidden="1" outlineLevel="2" x14ac:dyDescent="0.35">
      <c r="B297" s="60" t="s">
        <v>405</v>
      </c>
      <c r="C297" s="61" t="s">
        <v>93</v>
      </c>
      <c r="D297" s="62" t="s">
        <v>89</v>
      </c>
      <c r="E297" s="62">
        <v>1</v>
      </c>
      <c r="F297" s="81"/>
      <c r="G297" s="16">
        <f t="shared" si="26"/>
        <v>0</v>
      </c>
    </row>
    <row r="298" spans="2:7" ht="26.5" outlineLevel="1" collapsed="1" x14ac:dyDescent="0.35">
      <c r="B298" s="67" t="s">
        <v>18</v>
      </c>
      <c r="C298" s="68" t="s">
        <v>755</v>
      </c>
      <c r="D298" s="69" t="s">
        <v>89</v>
      </c>
      <c r="E298" s="69">
        <v>1</v>
      </c>
      <c r="F298" s="78"/>
      <c r="G298" s="16">
        <f>SUM(G299:G305)</f>
        <v>0</v>
      </c>
    </row>
    <row r="299" spans="2:7" hidden="1" outlineLevel="2" x14ac:dyDescent="0.35">
      <c r="B299" s="60" t="s">
        <v>105</v>
      </c>
      <c r="C299" s="61" t="s">
        <v>73</v>
      </c>
      <c r="D299" s="62" t="s">
        <v>87</v>
      </c>
      <c r="E299" s="62">
        <v>60</v>
      </c>
      <c r="F299" s="81"/>
      <c r="G299" s="16">
        <f t="shared" ref="G299:G305" si="27">F299*E299</f>
        <v>0</v>
      </c>
    </row>
    <row r="300" spans="2:7" hidden="1" outlineLevel="2" x14ac:dyDescent="0.35">
      <c r="B300" s="60" t="s">
        <v>106</v>
      </c>
      <c r="C300" s="61" t="s">
        <v>74</v>
      </c>
      <c r="D300" s="62" t="s">
        <v>87</v>
      </c>
      <c r="E300" s="62">
        <v>136</v>
      </c>
      <c r="F300" s="81"/>
      <c r="G300" s="16">
        <f t="shared" si="27"/>
        <v>0</v>
      </c>
    </row>
    <row r="301" spans="2:7" hidden="1" outlineLevel="2" x14ac:dyDescent="0.35">
      <c r="B301" s="60" t="s">
        <v>107</v>
      </c>
      <c r="C301" s="61" t="s">
        <v>90</v>
      </c>
      <c r="D301" s="62" t="s">
        <v>89</v>
      </c>
      <c r="E301" s="62">
        <v>1</v>
      </c>
      <c r="F301" s="81"/>
      <c r="G301" s="16">
        <f t="shared" si="27"/>
        <v>0</v>
      </c>
    </row>
    <row r="302" spans="2:7" hidden="1" outlineLevel="2" x14ac:dyDescent="0.35">
      <c r="B302" s="60" t="s">
        <v>108</v>
      </c>
      <c r="C302" s="61" t="s">
        <v>398</v>
      </c>
      <c r="D302" s="62" t="s">
        <v>144</v>
      </c>
      <c r="E302" s="62">
        <v>1</v>
      </c>
      <c r="F302" s="81"/>
      <c r="G302" s="16">
        <f t="shared" si="27"/>
        <v>0</v>
      </c>
    </row>
    <row r="303" spans="2:7" hidden="1" outlineLevel="2" x14ac:dyDescent="0.35">
      <c r="B303" s="60" t="s">
        <v>109</v>
      </c>
      <c r="C303" s="61" t="s">
        <v>91</v>
      </c>
      <c r="D303" s="62" t="s">
        <v>87</v>
      </c>
      <c r="E303" s="62">
        <v>60</v>
      </c>
      <c r="F303" s="81"/>
      <c r="G303" s="16">
        <f t="shared" si="27"/>
        <v>0</v>
      </c>
    </row>
    <row r="304" spans="2:7" hidden="1" outlineLevel="2" x14ac:dyDescent="0.35">
      <c r="B304" s="60" t="s">
        <v>110</v>
      </c>
      <c r="C304" s="61" t="s">
        <v>92</v>
      </c>
      <c r="D304" s="62" t="s">
        <v>87</v>
      </c>
      <c r="E304" s="62">
        <v>136</v>
      </c>
      <c r="F304" s="81"/>
      <c r="G304" s="16">
        <f t="shared" si="27"/>
        <v>0</v>
      </c>
    </row>
    <row r="305" spans="2:7" hidden="1" outlineLevel="2" x14ac:dyDescent="0.35">
      <c r="B305" s="60" t="s">
        <v>177</v>
      </c>
      <c r="C305" s="61" t="s">
        <v>93</v>
      </c>
      <c r="D305" s="62" t="s">
        <v>89</v>
      </c>
      <c r="E305" s="62">
        <v>1</v>
      </c>
      <c r="F305" s="81"/>
      <c r="G305" s="16">
        <f t="shared" si="27"/>
        <v>0</v>
      </c>
    </row>
    <row r="306" spans="2:7" outlineLevel="1" collapsed="1" x14ac:dyDescent="0.35">
      <c r="B306" s="67" t="s">
        <v>395</v>
      </c>
      <c r="C306" s="68" t="s">
        <v>396</v>
      </c>
      <c r="D306" s="69" t="s">
        <v>89</v>
      </c>
      <c r="E306" s="69">
        <v>1</v>
      </c>
      <c r="F306" s="78"/>
      <c r="G306" s="16">
        <f>SUM(G307:G310)</f>
        <v>0</v>
      </c>
    </row>
    <row r="307" spans="2:7" hidden="1" outlineLevel="2" x14ac:dyDescent="0.35">
      <c r="B307" s="60" t="s">
        <v>111</v>
      </c>
      <c r="C307" s="61" t="s">
        <v>178</v>
      </c>
      <c r="D307" s="62" t="s">
        <v>87</v>
      </c>
      <c r="E307" s="62">
        <v>60</v>
      </c>
      <c r="F307" s="81"/>
      <c r="G307" s="16">
        <f>F307*E307</f>
        <v>0</v>
      </c>
    </row>
    <row r="308" spans="2:7" hidden="1" outlineLevel="2" x14ac:dyDescent="0.35">
      <c r="B308" s="60" t="s">
        <v>112</v>
      </c>
      <c r="C308" s="61" t="s">
        <v>179</v>
      </c>
      <c r="D308" s="62" t="s">
        <v>87</v>
      </c>
      <c r="E308" s="62">
        <v>200</v>
      </c>
      <c r="F308" s="81"/>
      <c r="G308" s="16">
        <f>F308*E308</f>
        <v>0</v>
      </c>
    </row>
    <row r="309" spans="2:7" hidden="1" outlineLevel="2" x14ac:dyDescent="0.35">
      <c r="B309" s="60" t="s">
        <v>113</v>
      </c>
      <c r="C309" s="61" t="s">
        <v>180</v>
      </c>
      <c r="D309" s="62" t="s">
        <v>89</v>
      </c>
      <c r="E309" s="62">
        <v>1</v>
      </c>
      <c r="F309" s="81"/>
      <c r="G309" s="16">
        <f>F309*E309</f>
        <v>0</v>
      </c>
    </row>
    <row r="310" spans="2:7" hidden="1" outlineLevel="2" x14ac:dyDescent="0.35">
      <c r="B310" s="60" t="s">
        <v>516</v>
      </c>
      <c r="C310" s="61" t="s">
        <v>517</v>
      </c>
      <c r="D310" s="62" t="s">
        <v>89</v>
      </c>
      <c r="E310" s="62">
        <v>1</v>
      </c>
      <c r="F310" s="81"/>
      <c r="G310" s="16">
        <f>F310*E310</f>
        <v>0</v>
      </c>
    </row>
    <row r="311" spans="2:7" ht="26.5" outlineLevel="1" collapsed="1" x14ac:dyDescent="0.35">
      <c r="B311" s="67" t="s">
        <v>397</v>
      </c>
      <c r="C311" s="68" t="s">
        <v>802</v>
      </c>
      <c r="D311" s="69" t="s">
        <v>89</v>
      </c>
      <c r="E311" s="69">
        <v>1</v>
      </c>
      <c r="F311" s="78"/>
      <c r="G311" s="16">
        <f>SUM(G312:G318)</f>
        <v>0</v>
      </c>
    </row>
    <row r="312" spans="2:7" hidden="1" outlineLevel="2" x14ac:dyDescent="0.35">
      <c r="B312" s="60" t="s">
        <v>114</v>
      </c>
      <c r="C312" s="61" t="s">
        <v>73</v>
      </c>
      <c r="D312" s="62" t="s">
        <v>87</v>
      </c>
      <c r="E312" s="62">
        <v>60</v>
      </c>
      <c r="F312" s="81"/>
      <c r="G312" s="16">
        <f>F312*E312</f>
        <v>0</v>
      </c>
    </row>
    <row r="313" spans="2:7" hidden="1" outlineLevel="2" x14ac:dyDescent="0.35">
      <c r="B313" s="60" t="s">
        <v>115</v>
      </c>
      <c r="C313" s="61" t="s">
        <v>74</v>
      </c>
      <c r="D313" s="62" t="s">
        <v>87</v>
      </c>
      <c r="E313" s="62">
        <v>405</v>
      </c>
      <c r="F313" s="81"/>
      <c r="G313" s="16">
        <f t="shared" ref="G313:G318" si="28">F313*E313</f>
        <v>0</v>
      </c>
    </row>
    <row r="314" spans="2:7" hidden="1" outlineLevel="2" x14ac:dyDescent="0.35">
      <c r="B314" s="60" t="s">
        <v>116</v>
      </c>
      <c r="C314" s="61" t="s">
        <v>90</v>
      </c>
      <c r="D314" s="62" t="s">
        <v>89</v>
      </c>
      <c r="E314" s="62">
        <v>1</v>
      </c>
      <c r="F314" s="81"/>
      <c r="G314" s="16">
        <f t="shared" si="28"/>
        <v>0</v>
      </c>
    </row>
    <row r="315" spans="2:7" hidden="1" outlineLevel="2" x14ac:dyDescent="0.35">
      <c r="B315" s="60" t="s">
        <v>117</v>
      </c>
      <c r="C315" s="61" t="s">
        <v>398</v>
      </c>
      <c r="D315" s="62" t="s">
        <v>144</v>
      </c>
      <c r="E315" s="62">
        <v>3</v>
      </c>
      <c r="F315" s="81"/>
      <c r="G315" s="16">
        <f t="shared" si="28"/>
        <v>0</v>
      </c>
    </row>
    <row r="316" spans="2:7" hidden="1" outlineLevel="2" x14ac:dyDescent="0.35">
      <c r="B316" s="60" t="s">
        <v>118</v>
      </c>
      <c r="C316" s="61" t="s">
        <v>91</v>
      </c>
      <c r="D316" s="62" t="s">
        <v>87</v>
      </c>
      <c r="E316" s="62">
        <v>60</v>
      </c>
      <c r="F316" s="81"/>
      <c r="G316" s="16">
        <f t="shared" si="28"/>
        <v>0</v>
      </c>
    </row>
    <row r="317" spans="2:7" hidden="1" outlineLevel="2" x14ac:dyDescent="0.35">
      <c r="B317" s="60" t="s">
        <v>119</v>
      </c>
      <c r="C317" s="61" t="s">
        <v>92</v>
      </c>
      <c r="D317" s="62" t="s">
        <v>87</v>
      </c>
      <c r="E317" s="62">
        <v>405</v>
      </c>
      <c r="F317" s="81"/>
      <c r="G317" s="16">
        <f t="shared" si="28"/>
        <v>0</v>
      </c>
    </row>
    <row r="318" spans="2:7" hidden="1" outlineLevel="2" x14ac:dyDescent="0.35">
      <c r="B318" s="60" t="s">
        <v>406</v>
      </c>
      <c r="C318" s="61" t="s">
        <v>93</v>
      </c>
      <c r="D318" s="62" t="s">
        <v>89</v>
      </c>
      <c r="E318" s="62">
        <v>1</v>
      </c>
      <c r="F318" s="81"/>
      <c r="G318" s="16">
        <f t="shared" si="28"/>
        <v>0</v>
      </c>
    </row>
    <row r="319" spans="2:7" ht="26.5" outlineLevel="1" collapsed="1" x14ac:dyDescent="0.35">
      <c r="B319" s="67" t="s">
        <v>399</v>
      </c>
      <c r="C319" s="68" t="s">
        <v>803</v>
      </c>
      <c r="D319" s="69" t="s">
        <v>89</v>
      </c>
      <c r="E319" s="69">
        <v>1</v>
      </c>
      <c r="F319" s="78"/>
      <c r="G319" s="16">
        <f>SUM(G320:G326)</f>
        <v>0</v>
      </c>
    </row>
    <row r="320" spans="2:7" hidden="1" outlineLevel="2" x14ac:dyDescent="0.35">
      <c r="B320" s="60" t="s">
        <v>120</v>
      </c>
      <c r="C320" s="61" t="s">
        <v>73</v>
      </c>
      <c r="D320" s="62" t="s">
        <v>87</v>
      </c>
      <c r="E320" s="62">
        <v>32</v>
      </c>
      <c r="F320" s="81"/>
      <c r="G320" s="16">
        <f t="shared" ref="G320:G326" si="29">F320*E320</f>
        <v>0</v>
      </c>
    </row>
    <row r="321" spans="2:7" hidden="1" outlineLevel="2" x14ac:dyDescent="0.35">
      <c r="B321" s="60" t="s">
        <v>121</v>
      </c>
      <c r="C321" s="61" t="s">
        <v>74</v>
      </c>
      <c r="D321" s="62" t="s">
        <v>87</v>
      </c>
      <c r="E321" s="62">
        <v>110</v>
      </c>
      <c r="F321" s="81"/>
      <c r="G321" s="16">
        <f t="shared" si="29"/>
        <v>0</v>
      </c>
    </row>
    <row r="322" spans="2:7" hidden="1" outlineLevel="2" x14ac:dyDescent="0.35">
      <c r="B322" s="60" t="s">
        <v>122</v>
      </c>
      <c r="C322" s="61" t="s">
        <v>90</v>
      </c>
      <c r="D322" s="62" t="s">
        <v>89</v>
      </c>
      <c r="E322" s="62">
        <v>1</v>
      </c>
      <c r="F322" s="81"/>
      <c r="G322" s="16">
        <f t="shared" si="29"/>
        <v>0</v>
      </c>
    </row>
    <row r="323" spans="2:7" hidden="1" outlineLevel="2" x14ac:dyDescent="0.35">
      <c r="B323" s="60" t="s">
        <v>123</v>
      </c>
      <c r="C323" s="61" t="s">
        <v>398</v>
      </c>
      <c r="D323" s="62" t="s">
        <v>144</v>
      </c>
      <c r="E323" s="62">
        <v>1</v>
      </c>
      <c r="F323" s="81"/>
      <c r="G323" s="16">
        <f t="shared" si="29"/>
        <v>0</v>
      </c>
    </row>
    <row r="324" spans="2:7" hidden="1" outlineLevel="2" x14ac:dyDescent="0.35">
      <c r="B324" s="60" t="s">
        <v>124</v>
      </c>
      <c r="C324" s="61" t="s">
        <v>91</v>
      </c>
      <c r="D324" s="62" t="s">
        <v>87</v>
      </c>
      <c r="E324" s="62">
        <v>30</v>
      </c>
      <c r="F324" s="81"/>
      <c r="G324" s="16">
        <f t="shared" si="29"/>
        <v>0</v>
      </c>
    </row>
    <row r="325" spans="2:7" hidden="1" outlineLevel="2" x14ac:dyDescent="0.35">
      <c r="B325" s="60" t="s">
        <v>125</v>
      </c>
      <c r="C325" s="61" t="s">
        <v>92</v>
      </c>
      <c r="D325" s="62" t="s">
        <v>87</v>
      </c>
      <c r="E325" s="62">
        <v>120</v>
      </c>
      <c r="F325" s="81"/>
      <c r="G325" s="16">
        <f t="shared" si="29"/>
        <v>0</v>
      </c>
    </row>
    <row r="326" spans="2:7" hidden="1" outlineLevel="2" x14ac:dyDescent="0.35">
      <c r="B326" s="60" t="s">
        <v>407</v>
      </c>
      <c r="C326" s="61" t="s">
        <v>93</v>
      </c>
      <c r="D326" s="62" t="s">
        <v>89</v>
      </c>
      <c r="E326" s="62">
        <v>1</v>
      </c>
      <c r="F326" s="81"/>
      <c r="G326" s="16">
        <f t="shared" si="29"/>
        <v>0</v>
      </c>
    </row>
    <row r="327" spans="2:7" ht="26.5" outlineLevel="1" collapsed="1" x14ac:dyDescent="0.35">
      <c r="B327" s="67" t="s">
        <v>19</v>
      </c>
      <c r="C327" s="68" t="s">
        <v>1123</v>
      </c>
      <c r="D327" s="69" t="s">
        <v>89</v>
      </c>
      <c r="E327" s="69">
        <v>1</v>
      </c>
      <c r="F327" s="78"/>
      <c r="G327" s="16">
        <f>SUM(G328:G334)</f>
        <v>0</v>
      </c>
    </row>
    <row r="328" spans="2:7" hidden="1" outlineLevel="2" x14ac:dyDescent="0.35">
      <c r="B328" s="60" t="s">
        <v>129</v>
      </c>
      <c r="C328" s="61" t="s">
        <v>73</v>
      </c>
      <c r="D328" s="62" t="s">
        <v>87</v>
      </c>
      <c r="E328" s="62">
        <v>30</v>
      </c>
      <c r="F328" s="81"/>
      <c r="G328" s="16">
        <f t="shared" ref="G328:G334" si="30">F328*E328</f>
        <v>0</v>
      </c>
    </row>
    <row r="329" spans="2:7" hidden="1" outlineLevel="2" x14ac:dyDescent="0.35">
      <c r="B329" s="60" t="s">
        <v>130</v>
      </c>
      <c r="C329" s="61" t="s">
        <v>74</v>
      </c>
      <c r="D329" s="62" t="s">
        <v>87</v>
      </c>
      <c r="E329" s="62">
        <v>90</v>
      </c>
      <c r="F329" s="81"/>
      <c r="G329" s="16">
        <f t="shared" si="30"/>
        <v>0</v>
      </c>
    </row>
    <row r="330" spans="2:7" hidden="1" outlineLevel="2" x14ac:dyDescent="0.35">
      <c r="B330" s="60" t="s">
        <v>131</v>
      </c>
      <c r="C330" s="61" t="s">
        <v>90</v>
      </c>
      <c r="D330" s="62" t="s">
        <v>89</v>
      </c>
      <c r="E330" s="62">
        <v>1</v>
      </c>
      <c r="F330" s="81"/>
      <c r="G330" s="16">
        <f t="shared" si="30"/>
        <v>0</v>
      </c>
    </row>
    <row r="331" spans="2:7" hidden="1" outlineLevel="2" x14ac:dyDescent="0.35">
      <c r="B331" s="60" t="s">
        <v>408</v>
      </c>
      <c r="C331" s="61" t="s">
        <v>398</v>
      </c>
      <c r="D331" s="62" t="s">
        <v>144</v>
      </c>
      <c r="E331" s="62">
        <v>1</v>
      </c>
      <c r="F331" s="81"/>
      <c r="G331" s="16">
        <f t="shared" si="30"/>
        <v>0</v>
      </c>
    </row>
    <row r="332" spans="2:7" hidden="1" outlineLevel="2" x14ac:dyDescent="0.35">
      <c r="B332" s="60" t="s">
        <v>409</v>
      </c>
      <c r="C332" s="61" t="s">
        <v>91</v>
      </c>
      <c r="D332" s="62" t="s">
        <v>87</v>
      </c>
      <c r="E332" s="62">
        <v>30</v>
      </c>
      <c r="F332" s="81"/>
      <c r="G332" s="16">
        <f t="shared" si="30"/>
        <v>0</v>
      </c>
    </row>
    <row r="333" spans="2:7" hidden="1" outlineLevel="2" x14ac:dyDescent="0.35">
      <c r="B333" s="60" t="s">
        <v>410</v>
      </c>
      <c r="C333" s="61" t="s">
        <v>92</v>
      </c>
      <c r="D333" s="62" t="s">
        <v>87</v>
      </c>
      <c r="E333" s="62">
        <v>90</v>
      </c>
      <c r="F333" s="81"/>
      <c r="G333" s="16">
        <f t="shared" si="30"/>
        <v>0</v>
      </c>
    </row>
    <row r="334" spans="2:7" hidden="1" outlineLevel="2" x14ac:dyDescent="0.35">
      <c r="B334" s="60" t="s">
        <v>411</v>
      </c>
      <c r="C334" s="61" t="s">
        <v>93</v>
      </c>
      <c r="D334" s="62" t="s">
        <v>89</v>
      </c>
      <c r="E334" s="62">
        <v>1</v>
      </c>
      <c r="F334" s="81"/>
      <c r="G334" s="16">
        <f t="shared" si="30"/>
        <v>0</v>
      </c>
    </row>
    <row r="335" spans="2:7" ht="26.5" outlineLevel="1" collapsed="1" x14ac:dyDescent="0.35">
      <c r="B335" s="67" t="s">
        <v>20</v>
      </c>
      <c r="C335" s="68" t="s">
        <v>756</v>
      </c>
      <c r="D335" s="69" t="s">
        <v>89</v>
      </c>
      <c r="E335" s="69">
        <v>1</v>
      </c>
      <c r="F335" s="78"/>
      <c r="G335" s="16">
        <f>SUM(G336:G338)</f>
        <v>0</v>
      </c>
    </row>
    <row r="336" spans="2:7" hidden="1" outlineLevel="2" x14ac:dyDescent="0.35">
      <c r="B336" s="60" t="s">
        <v>412</v>
      </c>
      <c r="C336" s="61" t="s">
        <v>138</v>
      </c>
      <c r="D336" s="62" t="s">
        <v>87</v>
      </c>
      <c r="E336" s="62">
        <v>55</v>
      </c>
      <c r="F336" s="81"/>
      <c r="G336" s="16">
        <f>F336*E336</f>
        <v>0</v>
      </c>
    </row>
    <row r="337" spans="2:7" hidden="1" outlineLevel="2" x14ac:dyDescent="0.35">
      <c r="B337" s="60" t="s">
        <v>413</v>
      </c>
      <c r="C337" s="61" t="s">
        <v>139</v>
      </c>
      <c r="D337" s="62" t="s">
        <v>87</v>
      </c>
      <c r="E337" s="62">
        <v>110</v>
      </c>
      <c r="F337" s="81"/>
      <c r="G337" s="16">
        <f>F337*E337</f>
        <v>0</v>
      </c>
    </row>
    <row r="338" spans="2:7" hidden="1" outlineLevel="2" x14ac:dyDescent="0.35">
      <c r="B338" s="60" t="s">
        <v>414</v>
      </c>
      <c r="C338" s="61" t="s">
        <v>128</v>
      </c>
      <c r="D338" s="62" t="s">
        <v>89</v>
      </c>
      <c r="E338" s="62">
        <v>1</v>
      </c>
      <c r="F338" s="81"/>
      <c r="G338" s="16">
        <f>F338*E338</f>
        <v>0</v>
      </c>
    </row>
    <row r="339" spans="2:7" ht="26.5" outlineLevel="1" collapsed="1" x14ac:dyDescent="0.35">
      <c r="B339" s="67" t="s">
        <v>21</v>
      </c>
      <c r="C339" s="68" t="s">
        <v>757</v>
      </c>
      <c r="D339" s="69" t="s">
        <v>89</v>
      </c>
      <c r="E339" s="69">
        <v>1</v>
      </c>
      <c r="F339" s="78"/>
      <c r="G339" s="16">
        <f>SUM(G340:G349)</f>
        <v>0</v>
      </c>
    </row>
    <row r="340" spans="2:7" hidden="1" outlineLevel="2" x14ac:dyDescent="0.35">
      <c r="B340" s="60" t="s">
        <v>415</v>
      </c>
      <c r="C340" s="61" t="s">
        <v>132</v>
      </c>
      <c r="D340" s="62" t="s">
        <v>87</v>
      </c>
      <c r="E340" s="62">
        <v>15</v>
      </c>
      <c r="F340" s="81"/>
      <c r="G340" s="16">
        <f>F340*E340</f>
        <v>0</v>
      </c>
    </row>
    <row r="341" spans="2:7" hidden="1" outlineLevel="2" x14ac:dyDescent="0.35">
      <c r="B341" s="60" t="s">
        <v>416</v>
      </c>
      <c r="C341" s="61" t="s">
        <v>133</v>
      </c>
      <c r="D341" s="62" t="s">
        <v>87</v>
      </c>
      <c r="E341" s="62">
        <v>15</v>
      </c>
      <c r="F341" s="81"/>
      <c r="G341" s="16">
        <f t="shared" ref="G341:G349" si="31">F341*E341</f>
        <v>0</v>
      </c>
    </row>
    <row r="342" spans="2:7" hidden="1" outlineLevel="2" x14ac:dyDescent="0.35">
      <c r="B342" s="60" t="s">
        <v>417</v>
      </c>
      <c r="C342" s="61" t="s">
        <v>134</v>
      </c>
      <c r="D342" s="62" t="s">
        <v>89</v>
      </c>
      <c r="E342" s="62">
        <v>1</v>
      </c>
      <c r="F342" s="81"/>
      <c r="G342" s="16">
        <f t="shared" si="31"/>
        <v>0</v>
      </c>
    </row>
    <row r="343" spans="2:7" hidden="1" outlineLevel="2" x14ac:dyDescent="0.35">
      <c r="B343" s="60" t="s">
        <v>418</v>
      </c>
      <c r="C343" s="61" t="s">
        <v>135</v>
      </c>
      <c r="D343" s="62" t="s">
        <v>87</v>
      </c>
      <c r="E343" s="62">
        <v>15</v>
      </c>
      <c r="F343" s="81"/>
      <c r="G343" s="16">
        <f t="shared" si="31"/>
        <v>0</v>
      </c>
    </row>
    <row r="344" spans="2:7" hidden="1" outlineLevel="2" x14ac:dyDescent="0.35">
      <c r="B344" s="60" t="s">
        <v>419</v>
      </c>
      <c r="C344" s="61" t="s">
        <v>136</v>
      </c>
      <c r="D344" s="62" t="s">
        <v>87</v>
      </c>
      <c r="E344" s="62">
        <v>15</v>
      </c>
      <c r="F344" s="81"/>
      <c r="G344" s="16">
        <f t="shared" si="31"/>
        <v>0</v>
      </c>
    </row>
    <row r="345" spans="2:7" hidden="1" outlineLevel="2" x14ac:dyDescent="0.35">
      <c r="B345" s="60" t="s">
        <v>420</v>
      </c>
      <c r="C345" s="61" t="s">
        <v>137</v>
      </c>
      <c r="D345" s="62" t="s">
        <v>89</v>
      </c>
      <c r="E345" s="62">
        <v>1</v>
      </c>
      <c r="F345" s="81"/>
      <c r="G345" s="16">
        <f t="shared" si="31"/>
        <v>0</v>
      </c>
    </row>
    <row r="346" spans="2:7" hidden="1" outlineLevel="2" x14ac:dyDescent="0.35">
      <c r="B346" s="60" t="s">
        <v>421</v>
      </c>
      <c r="C346" s="61" t="s">
        <v>140</v>
      </c>
      <c r="D346" s="62" t="s">
        <v>87</v>
      </c>
      <c r="E346" s="62">
        <v>15</v>
      </c>
      <c r="F346" s="81"/>
      <c r="G346" s="16">
        <f t="shared" si="31"/>
        <v>0</v>
      </c>
    </row>
    <row r="347" spans="2:7" hidden="1" outlineLevel="2" x14ac:dyDescent="0.35">
      <c r="B347" s="60" t="s">
        <v>422</v>
      </c>
      <c r="C347" s="61" t="s">
        <v>141</v>
      </c>
      <c r="D347" s="62" t="s">
        <v>87</v>
      </c>
      <c r="E347" s="62">
        <v>15</v>
      </c>
      <c r="F347" s="81"/>
      <c r="G347" s="16">
        <f t="shared" si="31"/>
        <v>0</v>
      </c>
    </row>
    <row r="348" spans="2:7" hidden="1" outlineLevel="2" x14ac:dyDescent="0.35">
      <c r="B348" s="60" t="s">
        <v>423</v>
      </c>
      <c r="C348" s="61" t="s">
        <v>142</v>
      </c>
      <c r="D348" s="62" t="s">
        <v>89</v>
      </c>
      <c r="E348" s="62">
        <v>1</v>
      </c>
      <c r="F348" s="81"/>
      <c r="G348" s="16">
        <f t="shared" si="31"/>
        <v>0</v>
      </c>
    </row>
    <row r="349" spans="2:7" hidden="1" outlineLevel="2" x14ac:dyDescent="0.35">
      <c r="B349" s="60" t="s">
        <v>518</v>
      </c>
      <c r="C349" s="61" t="s">
        <v>519</v>
      </c>
      <c r="D349" s="62" t="s">
        <v>89</v>
      </c>
      <c r="E349" s="62">
        <v>1</v>
      </c>
      <c r="F349" s="81"/>
      <c r="G349" s="16">
        <f t="shared" si="31"/>
        <v>0</v>
      </c>
    </row>
    <row r="350" spans="2:7" ht="26.5" outlineLevel="1" collapsed="1" x14ac:dyDescent="0.35">
      <c r="B350" s="67" t="s">
        <v>22</v>
      </c>
      <c r="C350" s="68" t="s">
        <v>758</v>
      </c>
      <c r="D350" s="69" t="s">
        <v>89</v>
      </c>
      <c r="E350" s="69">
        <v>1</v>
      </c>
      <c r="F350" s="82"/>
      <c r="G350" s="16">
        <f>E350*F350</f>
        <v>0</v>
      </c>
    </row>
    <row r="351" spans="2:7" ht="26.5" outlineLevel="1" collapsed="1" x14ac:dyDescent="0.35">
      <c r="B351" s="67" t="s">
        <v>23</v>
      </c>
      <c r="C351" s="68" t="s">
        <v>759</v>
      </c>
      <c r="D351" s="69" t="s">
        <v>89</v>
      </c>
      <c r="E351" s="69">
        <v>1</v>
      </c>
      <c r="F351" s="78"/>
      <c r="G351" s="16">
        <f>SUM(G352,G353,G358,G363,G368,G372,G377,G378)</f>
        <v>0</v>
      </c>
    </row>
    <row r="352" spans="2:7" hidden="1" outlineLevel="2" x14ac:dyDescent="0.35">
      <c r="B352" s="77" t="s">
        <v>211</v>
      </c>
      <c r="C352" s="75" t="s">
        <v>181</v>
      </c>
      <c r="D352" s="76" t="s">
        <v>89</v>
      </c>
      <c r="E352" s="76">
        <v>1</v>
      </c>
      <c r="F352" s="83"/>
      <c r="G352" s="16">
        <f>E352*F352</f>
        <v>0</v>
      </c>
    </row>
    <row r="353" spans="2:7" hidden="1" outlineLevel="2" collapsed="1" x14ac:dyDescent="0.35">
      <c r="B353" s="77" t="s">
        <v>212</v>
      </c>
      <c r="C353" s="75" t="s">
        <v>182</v>
      </c>
      <c r="D353" s="76" t="s">
        <v>89</v>
      </c>
      <c r="E353" s="76">
        <v>1</v>
      </c>
      <c r="F353" s="76"/>
      <c r="G353" s="16">
        <f>SUM(G354:G357)</f>
        <v>0</v>
      </c>
    </row>
    <row r="354" spans="2:7" hidden="1" outlineLevel="4" x14ac:dyDescent="0.35">
      <c r="B354" s="60" t="s">
        <v>424</v>
      </c>
      <c r="C354" s="61" t="s">
        <v>989</v>
      </c>
      <c r="D354" s="62" t="s">
        <v>144</v>
      </c>
      <c r="E354" s="62">
        <v>6</v>
      </c>
      <c r="F354" s="81"/>
      <c r="G354" s="16">
        <f>F354*E354</f>
        <v>0</v>
      </c>
    </row>
    <row r="355" spans="2:7" hidden="1" outlineLevel="4" x14ac:dyDescent="0.35">
      <c r="B355" s="60" t="s">
        <v>425</v>
      </c>
      <c r="C355" s="61" t="s">
        <v>126</v>
      </c>
      <c r="D355" s="62" t="s">
        <v>87</v>
      </c>
      <c r="E355" s="62">
        <v>35</v>
      </c>
      <c r="F355" s="81"/>
      <c r="G355" s="16">
        <f>F355*E355</f>
        <v>0</v>
      </c>
    </row>
    <row r="356" spans="2:7" hidden="1" outlineLevel="4" x14ac:dyDescent="0.35">
      <c r="B356" s="60" t="s">
        <v>426</v>
      </c>
      <c r="C356" s="61" t="s">
        <v>139</v>
      </c>
      <c r="D356" s="62" t="s">
        <v>87</v>
      </c>
      <c r="E356" s="62">
        <v>170</v>
      </c>
      <c r="F356" s="81"/>
      <c r="G356" s="16">
        <f>F356*E356</f>
        <v>0</v>
      </c>
    </row>
    <row r="357" spans="2:7" hidden="1" outlineLevel="4" x14ac:dyDescent="0.35">
      <c r="B357" s="60" t="s">
        <v>427</v>
      </c>
      <c r="C357" s="61" t="s">
        <v>128</v>
      </c>
      <c r="D357" s="62" t="s">
        <v>89</v>
      </c>
      <c r="E357" s="62">
        <v>1</v>
      </c>
      <c r="F357" s="81"/>
      <c r="G357" s="16">
        <f>F357*E357</f>
        <v>0</v>
      </c>
    </row>
    <row r="358" spans="2:7" hidden="1" outlineLevel="2" collapsed="1" x14ac:dyDescent="0.35">
      <c r="B358" s="77" t="s">
        <v>213</v>
      </c>
      <c r="C358" s="75" t="s">
        <v>183</v>
      </c>
      <c r="D358" s="76" t="s">
        <v>89</v>
      </c>
      <c r="E358" s="76">
        <v>1</v>
      </c>
      <c r="F358" s="76"/>
      <c r="G358" s="16">
        <f>SUM(G359:G362)</f>
        <v>0</v>
      </c>
    </row>
    <row r="359" spans="2:7" hidden="1" outlineLevel="3" x14ac:dyDescent="0.35">
      <c r="B359" s="60" t="s">
        <v>428</v>
      </c>
      <c r="C359" s="61" t="s">
        <v>989</v>
      </c>
      <c r="D359" s="62" t="s">
        <v>144</v>
      </c>
      <c r="E359" s="62">
        <v>4</v>
      </c>
      <c r="F359" s="81"/>
      <c r="G359" s="16">
        <f>F359*E359</f>
        <v>0</v>
      </c>
    </row>
    <row r="360" spans="2:7" hidden="1" outlineLevel="3" x14ac:dyDescent="0.35">
      <c r="B360" s="60" t="s">
        <v>429</v>
      </c>
      <c r="C360" s="61" t="s">
        <v>126</v>
      </c>
      <c r="D360" s="62" t="s">
        <v>87</v>
      </c>
      <c r="E360" s="62">
        <v>60</v>
      </c>
      <c r="F360" s="81"/>
      <c r="G360" s="16">
        <f>F360*E360</f>
        <v>0</v>
      </c>
    </row>
    <row r="361" spans="2:7" hidden="1" outlineLevel="3" x14ac:dyDescent="0.35">
      <c r="B361" s="60" t="s">
        <v>430</v>
      </c>
      <c r="C361" s="61" t="s">
        <v>139</v>
      </c>
      <c r="D361" s="62" t="s">
        <v>87</v>
      </c>
      <c r="E361" s="62">
        <v>105</v>
      </c>
      <c r="F361" s="81"/>
      <c r="G361" s="16">
        <f>F361*E361</f>
        <v>0</v>
      </c>
    </row>
    <row r="362" spans="2:7" hidden="1" outlineLevel="3" x14ac:dyDescent="0.35">
      <c r="B362" s="60" t="s">
        <v>431</v>
      </c>
      <c r="C362" s="61" t="s">
        <v>128</v>
      </c>
      <c r="D362" s="62" t="s">
        <v>89</v>
      </c>
      <c r="E362" s="62">
        <v>1</v>
      </c>
      <c r="F362" s="81"/>
      <c r="G362" s="16">
        <f>F362*E362</f>
        <v>0</v>
      </c>
    </row>
    <row r="363" spans="2:7" hidden="1" outlineLevel="2" collapsed="1" x14ac:dyDescent="0.35">
      <c r="B363" s="77" t="s">
        <v>403</v>
      </c>
      <c r="C363" s="75" t="s">
        <v>816</v>
      </c>
      <c r="D363" s="76" t="s">
        <v>89</v>
      </c>
      <c r="E363" s="76">
        <v>1</v>
      </c>
      <c r="F363" s="76"/>
      <c r="G363" s="16">
        <f>SUM(G364:G367)</f>
        <v>0</v>
      </c>
    </row>
    <row r="364" spans="2:7" hidden="1" outlineLevel="3" x14ac:dyDescent="0.35">
      <c r="B364" s="60" t="s">
        <v>432</v>
      </c>
      <c r="C364" s="61" t="s">
        <v>989</v>
      </c>
      <c r="D364" s="62" t="s">
        <v>144</v>
      </c>
      <c r="E364" s="62">
        <v>5</v>
      </c>
      <c r="F364" s="81"/>
      <c r="G364" s="16">
        <f>F364*E364</f>
        <v>0</v>
      </c>
    </row>
    <row r="365" spans="2:7" hidden="1" outlineLevel="3" x14ac:dyDescent="0.35">
      <c r="B365" s="60" t="s">
        <v>433</v>
      </c>
      <c r="C365" s="61" t="s">
        <v>126</v>
      </c>
      <c r="D365" s="62" t="s">
        <v>87</v>
      </c>
      <c r="E365" s="62">
        <v>90</v>
      </c>
      <c r="F365" s="81"/>
      <c r="G365" s="16">
        <f>F365*E365</f>
        <v>0</v>
      </c>
    </row>
    <row r="366" spans="2:7" hidden="1" outlineLevel="3" x14ac:dyDescent="0.35">
      <c r="B366" s="60" t="s">
        <v>434</v>
      </c>
      <c r="C366" s="61" t="s">
        <v>139</v>
      </c>
      <c r="D366" s="62" t="s">
        <v>87</v>
      </c>
      <c r="E366" s="62">
        <v>178</v>
      </c>
      <c r="F366" s="81"/>
      <c r="G366" s="16">
        <f>F366*E366</f>
        <v>0</v>
      </c>
    </row>
    <row r="367" spans="2:7" hidden="1" outlineLevel="3" x14ac:dyDescent="0.35">
      <c r="B367" s="60" t="s">
        <v>435</v>
      </c>
      <c r="C367" s="61" t="s">
        <v>128</v>
      </c>
      <c r="D367" s="62" t="s">
        <v>89</v>
      </c>
      <c r="E367" s="62">
        <v>1</v>
      </c>
      <c r="F367" s="81"/>
      <c r="G367" s="16">
        <f>F367*E367</f>
        <v>0</v>
      </c>
    </row>
    <row r="368" spans="2:7" hidden="1" outlineLevel="2" collapsed="1" x14ac:dyDescent="0.35">
      <c r="B368" s="77" t="s">
        <v>436</v>
      </c>
      <c r="C368" s="75" t="s">
        <v>184</v>
      </c>
      <c r="D368" s="76" t="s">
        <v>89</v>
      </c>
      <c r="E368" s="76">
        <v>1</v>
      </c>
      <c r="F368" s="76"/>
      <c r="G368" s="16">
        <f>SUM(G369:G371)</f>
        <v>0</v>
      </c>
    </row>
    <row r="369" spans="2:7" hidden="1" outlineLevel="3" x14ac:dyDescent="0.35">
      <c r="B369" s="60" t="s">
        <v>437</v>
      </c>
      <c r="C369" s="61" t="s">
        <v>126</v>
      </c>
      <c r="D369" s="62" t="s">
        <v>87</v>
      </c>
      <c r="E369" s="62">
        <v>110</v>
      </c>
      <c r="F369" s="81"/>
      <c r="G369" s="16">
        <f>F369*E369</f>
        <v>0</v>
      </c>
    </row>
    <row r="370" spans="2:7" hidden="1" outlineLevel="3" x14ac:dyDescent="0.35">
      <c r="B370" s="60" t="s">
        <v>438</v>
      </c>
      <c r="C370" s="61" t="s">
        <v>139</v>
      </c>
      <c r="D370" s="62" t="s">
        <v>87</v>
      </c>
      <c r="E370" s="62">
        <v>150</v>
      </c>
      <c r="F370" s="81"/>
      <c r="G370" s="16">
        <f>F370*E370</f>
        <v>0</v>
      </c>
    </row>
    <row r="371" spans="2:7" hidden="1" outlineLevel="3" x14ac:dyDescent="0.35">
      <c r="B371" s="60" t="s">
        <v>439</v>
      </c>
      <c r="C371" s="61" t="s">
        <v>128</v>
      </c>
      <c r="D371" s="62" t="s">
        <v>89</v>
      </c>
      <c r="E371" s="62">
        <v>1</v>
      </c>
      <c r="F371" s="81"/>
      <c r="G371" s="16">
        <f>F371*E371</f>
        <v>0</v>
      </c>
    </row>
    <row r="372" spans="2:7" hidden="1" outlineLevel="2" collapsed="1" x14ac:dyDescent="0.35">
      <c r="B372" s="77" t="s">
        <v>440</v>
      </c>
      <c r="C372" s="75" t="s">
        <v>815</v>
      </c>
      <c r="D372" s="76" t="s">
        <v>89</v>
      </c>
      <c r="E372" s="76">
        <v>1</v>
      </c>
      <c r="F372" s="76"/>
      <c r="G372" s="16">
        <f>SUM(G373:G376)</f>
        <v>0</v>
      </c>
    </row>
    <row r="373" spans="2:7" hidden="1" outlineLevel="3" x14ac:dyDescent="0.35">
      <c r="B373" s="60" t="s">
        <v>441</v>
      </c>
      <c r="C373" s="61" t="s">
        <v>989</v>
      </c>
      <c r="D373" s="62" t="s">
        <v>144</v>
      </c>
      <c r="E373" s="62">
        <v>3</v>
      </c>
      <c r="F373" s="81"/>
      <c r="G373" s="16">
        <f>F373*E373</f>
        <v>0</v>
      </c>
    </row>
    <row r="374" spans="2:7" hidden="1" outlineLevel="3" x14ac:dyDescent="0.35">
      <c r="B374" s="60" t="s">
        <v>442</v>
      </c>
      <c r="C374" s="61" t="s">
        <v>126</v>
      </c>
      <c r="D374" s="62" t="s">
        <v>87</v>
      </c>
      <c r="E374" s="62">
        <v>110</v>
      </c>
      <c r="F374" s="81"/>
      <c r="G374" s="16">
        <f>F374*E374</f>
        <v>0</v>
      </c>
    </row>
    <row r="375" spans="2:7" hidden="1" outlineLevel="3" x14ac:dyDescent="0.35">
      <c r="B375" s="60" t="s">
        <v>443</v>
      </c>
      <c r="C375" s="61" t="s">
        <v>139</v>
      </c>
      <c r="D375" s="62" t="s">
        <v>87</v>
      </c>
      <c r="E375" s="62">
        <v>170</v>
      </c>
      <c r="F375" s="81"/>
      <c r="G375" s="16">
        <f>F375*E375</f>
        <v>0</v>
      </c>
    </row>
    <row r="376" spans="2:7" hidden="1" outlineLevel="3" x14ac:dyDescent="0.35">
      <c r="B376" s="60" t="s">
        <v>444</v>
      </c>
      <c r="C376" s="61" t="s">
        <v>128</v>
      </c>
      <c r="D376" s="62" t="s">
        <v>89</v>
      </c>
      <c r="E376" s="62">
        <v>1</v>
      </c>
      <c r="F376" s="81"/>
      <c r="G376" s="16">
        <f>F376*E376</f>
        <v>0</v>
      </c>
    </row>
    <row r="377" spans="2:7" hidden="1" outlineLevel="2" x14ac:dyDescent="0.35">
      <c r="B377" s="77" t="s">
        <v>445</v>
      </c>
      <c r="C377" s="75" t="s">
        <v>185</v>
      </c>
      <c r="D377" s="76" t="s">
        <v>89</v>
      </c>
      <c r="E377" s="76">
        <v>1</v>
      </c>
      <c r="F377" s="83"/>
      <c r="G377" s="16">
        <f>F377*E377</f>
        <v>0</v>
      </c>
    </row>
    <row r="378" spans="2:7" hidden="1" outlineLevel="2" collapsed="1" x14ac:dyDescent="0.35">
      <c r="B378" s="77" t="s">
        <v>446</v>
      </c>
      <c r="C378" s="75" t="s">
        <v>814</v>
      </c>
      <c r="D378" s="76" t="s">
        <v>89</v>
      </c>
      <c r="E378" s="76">
        <v>1</v>
      </c>
      <c r="F378" s="76"/>
      <c r="G378" s="16">
        <f>SUM(G379:G382)</f>
        <v>0</v>
      </c>
    </row>
    <row r="379" spans="2:7" hidden="1" outlineLevel="3" x14ac:dyDescent="0.35">
      <c r="B379" s="60" t="s">
        <v>447</v>
      </c>
      <c r="C379" s="61" t="s">
        <v>186</v>
      </c>
      <c r="D379" s="62" t="s">
        <v>144</v>
      </c>
      <c r="E379" s="62">
        <v>3</v>
      </c>
      <c r="F379" s="81"/>
      <c r="G379" s="16">
        <f>F379*E379</f>
        <v>0</v>
      </c>
    </row>
    <row r="380" spans="2:7" hidden="1" outlineLevel="3" x14ac:dyDescent="0.35">
      <c r="B380" s="60" t="s">
        <v>448</v>
      </c>
      <c r="C380" s="61" t="s">
        <v>126</v>
      </c>
      <c r="D380" s="62" t="s">
        <v>87</v>
      </c>
      <c r="E380" s="62">
        <v>90</v>
      </c>
      <c r="F380" s="81"/>
      <c r="G380" s="16">
        <f>F380*E380</f>
        <v>0</v>
      </c>
    </row>
    <row r="381" spans="2:7" hidden="1" outlineLevel="3" x14ac:dyDescent="0.35">
      <c r="B381" s="60" t="s">
        <v>449</v>
      </c>
      <c r="C381" s="61" t="s">
        <v>139</v>
      </c>
      <c r="D381" s="62" t="s">
        <v>87</v>
      </c>
      <c r="E381" s="62">
        <v>260</v>
      </c>
      <c r="F381" s="81"/>
      <c r="G381" s="16">
        <f>F381*E381</f>
        <v>0</v>
      </c>
    </row>
    <row r="382" spans="2:7" hidden="1" outlineLevel="3" x14ac:dyDescent="0.35">
      <c r="B382" s="60" t="s">
        <v>450</v>
      </c>
      <c r="C382" s="61" t="s">
        <v>128</v>
      </c>
      <c r="D382" s="62" t="s">
        <v>89</v>
      </c>
      <c r="E382" s="62">
        <v>1</v>
      </c>
      <c r="F382" s="81"/>
      <c r="G382" s="16">
        <f>F382*E382</f>
        <v>0</v>
      </c>
    </row>
    <row r="383" spans="2:7" outlineLevel="1" collapsed="1" x14ac:dyDescent="0.35">
      <c r="B383" s="67" t="s">
        <v>24</v>
      </c>
      <c r="C383" s="68" t="s">
        <v>760</v>
      </c>
      <c r="D383" s="69" t="s">
        <v>89</v>
      </c>
      <c r="E383" s="69">
        <v>1</v>
      </c>
      <c r="F383" s="68"/>
      <c r="G383" s="16">
        <f>SUM(G384:G386)</f>
        <v>0</v>
      </c>
    </row>
    <row r="384" spans="2:7" hidden="1" outlineLevel="2" x14ac:dyDescent="0.35">
      <c r="B384" s="60" t="s">
        <v>55</v>
      </c>
      <c r="C384" s="61" t="s">
        <v>126</v>
      </c>
      <c r="D384" s="62" t="s">
        <v>87</v>
      </c>
      <c r="E384" s="62">
        <v>40</v>
      </c>
      <c r="F384" s="81"/>
      <c r="G384" s="16">
        <f>F384*E384</f>
        <v>0</v>
      </c>
    </row>
    <row r="385" spans="2:8" hidden="1" outlineLevel="2" x14ac:dyDescent="0.35">
      <c r="B385" s="60" t="s">
        <v>57</v>
      </c>
      <c r="C385" s="61" t="s">
        <v>127</v>
      </c>
      <c r="D385" s="62" t="s">
        <v>87</v>
      </c>
      <c r="E385" s="62">
        <v>40</v>
      </c>
      <c r="F385" s="81"/>
      <c r="G385" s="16">
        <f>F385*E385</f>
        <v>0</v>
      </c>
    </row>
    <row r="386" spans="2:8" hidden="1" outlineLevel="2" x14ac:dyDescent="0.35">
      <c r="B386" s="60" t="s">
        <v>214</v>
      </c>
      <c r="C386" s="61" t="s">
        <v>128</v>
      </c>
      <c r="D386" s="62" t="s">
        <v>89</v>
      </c>
      <c r="E386" s="62">
        <v>1</v>
      </c>
      <c r="F386" s="81"/>
      <c r="G386" s="16">
        <f>F386*E386</f>
        <v>0</v>
      </c>
    </row>
    <row r="387" spans="2:8" outlineLevel="1" collapsed="1" x14ac:dyDescent="0.35">
      <c r="B387" s="67" t="s">
        <v>400</v>
      </c>
      <c r="C387" s="68" t="s">
        <v>761</v>
      </c>
      <c r="D387" s="69" t="s">
        <v>89</v>
      </c>
      <c r="E387" s="69"/>
      <c r="F387" s="68"/>
      <c r="G387" s="16">
        <f>G388+G392</f>
        <v>0</v>
      </c>
    </row>
    <row r="388" spans="2:8" hidden="1" outlineLevel="2" collapsed="1" x14ac:dyDescent="0.35">
      <c r="B388" s="77" t="s">
        <v>216</v>
      </c>
      <c r="C388" s="75" t="s">
        <v>56</v>
      </c>
      <c r="D388" s="76" t="s">
        <v>89</v>
      </c>
      <c r="E388" s="76">
        <v>1</v>
      </c>
      <c r="F388" s="76"/>
      <c r="G388" s="16">
        <f>SUM(G389:G391)</f>
        <v>0</v>
      </c>
    </row>
    <row r="389" spans="2:8" hidden="1" outlineLevel="3" x14ac:dyDescent="0.35">
      <c r="B389" s="60" t="s">
        <v>217</v>
      </c>
      <c r="C389" s="61" t="s">
        <v>126</v>
      </c>
      <c r="D389" s="62" t="s">
        <v>87</v>
      </c>
      <c r="E389" s="62">
        <v>30</v>
      </c>
      <c r="F389" s="81"/>
      <c r="G389" s="16">
        <f>F389*E389</f>
        <v>0</v>
      </c>
    </row>
    <row r="390" spans="2:8" hidden="1" outlineLevel="3" x14ac:dyDescent="0.35">
      <c r="B390" s="60" t="s">
        <v>218</v>
      </c>
      <c r="C390" s="61" t="s">
        <v>127</v>
      </c>
      <c r="D390" s="62" t="s">
        <v>87</v>
      </c>
      <c r="E390" s="62">
        <v>30</v>
      </c>
      <c r="F390" s="81"/>
      <c r="G390" s="16">
        <f>F390*E390</f>
        <v>0</v>
      </c>
    </row>
    <row r="391" spans="2:8" hidden="1" outlineLevel="3" x14ac:dyDescent="0.35">
      <c r="B391" s="60" t="s">
        <v>219</v>
      </c>
      <c r="C391" s="61" t="s">
        <v>128</v>
      </c>
      <c r="D391" s="62" t="s">
        <v>89</v>
      </c>
      <c r="E391" s="62">
        <v>1</v>
      </c>
      <c r="F391" s="81"/>
      <c r="G391" s="16">
        <f>F391*E391</f>
        <v>0</v>
      </c>
    </row>
    <row r="392" spans="2:8" hidden="1" outlineLevel="2" x14ac:dyDescent="0.35">
      <c r="B392" s="77" t="s">
        <v>221</v>
      </c>
      <c r="C392" s="75" t="s">
        <v>58</v>
      </c>
      <c r="D392" s="76" t="s">
        <v>89</v>
      </c>
      <c r="E392" s="76">
        <v>1</v>
      </c>
      <c r="F392" s="81"/>
      <c r="G392" s="16">
        <f>E392*F392</f>
        <v>0</v>
      </c>
    </row>
    <row r="393" spans="2:8" ht="26.5" outlineLevel="1" collapsed="1" x14ac:dyDescent="0.35">
      <c r="B393" s="67" t="s">
        <v>224</v>
      </c>
      <c r="C393" s="68" t="s">
        <v>762</v>
      </c>
      <c r="D393" s="69" t="s">
        <v>89</v>
      </c>
      <c r="E393" s="69">
        <v>1</v>
      </c>
      <c r="F393" s="68"/>
      <c r="G393" s="16">
        <f>SUM(G394,G402,G410)</f>
        <v>0</v>
      </c>
      <c r="H393" s="28"/>
    </row>
    <row r="394" spans="2:8" hidden="1" outlineLevel="2" collapsed="1" x14ac:dyDescent="0.35">
      <c r="B394" s="77" t="s">
        <v>225</v>
      </c>
      <c r="C394" s="75" t="s">
        <v>811</v>
      </c>
      <c r="D394" s="76" t="s">
        <v>89</v>
      </c>
      <c r="E394" s="76">
        <v>1</v>
      </c>
      <c r="F394" s="76"/>
      <c r="G394" s="16">
        <f>SUM(G395:G401)</f>
        <v>0</v>
      </c>
      <c r="H394" s="28"/>
    </row>
    <row r="395" spans="2:8" hidden="1" outlineLevel="3" x14ac:dyDescent="0.35">
      <c r="B395" s="60" t="s">
        <v>229</v>
      </c>
      <c r="C395" s="61" t="s">
        <v>215</v>
      </c>
      <c r="D395" s="62" t="s">
        <v>144</v>
      </c>
      <c r="E395" s="62">
        <v>1</v>
      </c>
      <c r="F395" s="81"/>
      <c r="G395" s="16">
        <f t="shared" ref="G395:G401" si="32">F395*E395</f>
        <v>0</v>
      </c>
    </row>
    <row r="396" spans="2:8" hidden="1" outlineLevel="3" x14ac:dyDescent="0.35">
      <c r="B396" s="60" t="s">
        <v>230</v>
      </c>
      <c r="C396" s="61" t="s">
        <v>187</v>
      </c>
      <c r="D396" s="62" t="s">
        <v>87</v>
      </c>
      <c r="E396" s="62">
        <v>40</v>
      </c>
      <c r="F396" s="81"/>
      <c r="G396" s="16">
        <f t="shared" si="32"/>
        <v>0</v>
      </c>
    </row>
    <row r="397" spans="2:8" hidden="1" outlineLevel="3" x14ac:dyDescent="0.35">
      <c r="B397" s="60" t="s">
        <v>231</v>
      </c>
      <c r="C397" s="61" t="s">
        <v>188</v>
      </c>
      <c r="D397" s="62" t="s">
        <v>87</v>
      </c>
      <c r="E397" s="62">
        <v>50</v>
      </c>
      <c r="F397" s="81"/>
      <c r="G397" s="16">
        <f t="shared" si="32"/>
        <v>0</v>
      </c>
    </row>
    <row r="398" spans="2:8" hidden="1" outlineLevel="3" x14ac:dyDescent="0.35">
      <c r="B398" s="60" t="s">
        <v>232</v>
      </c>
      <c r="C398" s="61" t="s">
        <v>190</v>
      </c>
      <c r="D398" s="62" t="s">
        <v>89</v>
      </c>
      <c r="E398" s="62">
        <v>1</v>
      </c>
      <c r="F398" s="81"/>
      <c r="G398" s="16">
        <f t="shared" si="32"/>
        <v>0</v>
      </c>
    </row>
    <row r="399" spans="2:8" hidden="1" outlineLevel="3" x14ac:dyDescent="0.35">
      <c r="B399" s="60" t="s">
        <v>451</v>
      </c>
      <c r="C399" s="61" t="s">
        <v>189</v>
      </c>
      <c r="D399" s="62" t="s">
        <v>89</v>
      </c>
      <c r="E399" s="62">
        <v>1</v>
      </c>
      <c r="F399" s="81"/>
      <c r="G399" s="16">
        <f t="shared" si="32"/>
        <v>0</v>
      </c>
    </row>
    <row r="400" spans="2:8" hidden="1" outlineLevel="3" x14ac:dyDescent="0.35">
      <c r="B400" s="60" t="s">
        <v>452</v>
      </c>
      <c r="C400" s="61" t="s">
        <v>192</v>
      </c>
      <c r="D400" s="62" t="s">
        <v>89</v>
      </c>
      <c r="E400" s="62">
        <v>1</v>
      </c>
      <c r="F400" s="81"/>
      <c r="G400" s="16">
        <f t="shared" si="32"/>
        <v>0</v>
      </c>
    </row>
    <row r="401" spans="2:7" hidden="1" outlineLevel="3" x14ac:dyDescent="0.35">
      <c r="B401" s="60" t="s">
        <v>453</v>
      </c>
      <c r="C401" s="61" t="s">
        <v>191</v>
      </c>
      <c r="D401" s="62" t="s">
        <v>89</v>
      </c>
      <c r="E401" s="62">
        <v>1</v>
      </c>
      <c r="F401" s="81"/>
      <c r="G401" s="16">
        <f t="shared" si="32"/>
        <v>0</v>
      </c>
    </row>
    <row r="402" spans="2:7" hidden="1" outlineLevel="2" collapsed="1" x14ac:dyDescent="0.35">
      <c r="B402" s="77" t="s">
        <v>226</v>
      </c>
      <c r="C402" s="75" t="s">
        <v>812</v>
      </c>
      <c r="D402" s="76" t="s">
        <v>89</v>
      </c>
      <c r="E402" s="76">
        <v>1</v>
      </c>
      <c r="F402" s="76"/>
      <c r="G402" s="16">
        <f>SUM(G403:G409)</f>
        <v>0</v>
      </c>
    </row>
    <row r="403" spans="2:7" hidden="1" outlineLevel="3" x14ac:dyDescent="0.35">
      <c r="B403" s="60" t="s">
        <v>233</v>
      </c>
      <c r="C403" s="61" t="s">
        <v>220</v>
      </c>
      <c r="D403" s="62" t="s">
        <v>144</v>
      </c>
      <c r="E403" s="62">
        <v>1</v>
      </c>
      <c r="F403" s="81"/>
      <c r="G403" s="16">
        <f t="shared" ref="G403:G409" si="33">F403*E403</f>
        <v>0</v>
      </c>
    </row>
    <row r="404" spans="2:7" hidden="1" outlineLevel="3" x14ac:dyDescent="0.35">
      <c r="B404" s="60" t="s">
        <v>234</v>
      </c>
      <c r="C404" s="61" t="s">
        <v>193</v>
      </c>
      <c r="D404" s="62" t="s">
        <v>87</v>
      </c>
      <c r="E404" s="62">
        <v>40</v>
      </c>
      <c r="F404" s="81"/>
      <c r="G404" s="16">
        <f t="shared" si="33"/>
        <v>0</v>
      </c>
    </row>
    <row r="405" spans="2:7" hidden="1" outlineLevel="3" x14ac:dyDescent="0.35">
      <c r="B405" s="60" t="s">
        <v>235</v>
      </c>
      <c r="C405" s="61" t="s">
        <v>194</v>
      </c>
      <c r="D405" s="62" t="s">
        <v>87</v>
      </c>
      <c r="E405" s="62">
        <v>50</v>
      </c>
      <c r="F405" s="81"/>
      <c r="G405" s="16">
        <f t="shared" si="33"/>
        <v>0</v>
      </c>
    </row>
    <row r="406" spans="2:7" hidden="1" outlineLevel="3" x14ac:dyDescent="0.35">
      <c r="B406" s="60" t="s">
        <v>236</v>
      </c>
      <c r="C406" s="61" t="s">
        <v>195</v>
      </c>
      <c r="D406" s="62" t="s">
        <v>89</v>
      </c>
      <c r="E406" s="62">
        <v>1</v>
      </c>
      <c r="F406" s="81"/>
      <c r="G406" s="16">
        <f t="shared" si="33"/>
        <v>0</v>
      </c>
    </row>
    <row r="407" spans="2:7" hidden="1" outlineLevel="3" x14ac:dyDescent="0.35">
      <c r="B407" s="60" t="s">
        <v>454</v>
      </c>
      <c r="C407" s="61" t="s">
        <v>196</v>
      </c>
      <c r="D407" s="62" t="s">
        <v>89</v>
      </c>
      <c r="E407" s="62">
        <v>1</v>
      </c>
      <c r="F407" s="81"/>
      <c r="G407" s="16">
        <f t="shared" si="33"/>
        <v>0</v>
      </c>
    </row>
    <row r="408" spans="2:7" hidden="1" outlineLevel="3" x14ac:dyDescent="0.35">
      <c r="B408" s="60" t="s">
        <v>455</v>
      </c>
      <c r="C408" s="61" t="s">
        <v>197</v>
      </c>
      <c r="D408" s="62" t="s">
        <v>89</v>
      </c>
      <c r="E408" s="62">
        <v>1</v>
      </c>
      <c r="F408" s="81"/>
      <c r="G408" s="16">
        <f t="shared" si="33"/>
        <v>0</v>
      </c>
    </row>
    <row r="409" spans="2:7" hidden="1" outlineLevel="3" x14ac:dyDescent="0.35">
      <c r="B409" s="60" t="s">
        <v>456</v>
      </c>
      <c r="C409" s="61" t="s">
        <v>191</v>
      </c>
      <c r="D409" s="62" t="s">
        <v>89</v>
      </c>
      <c r="E409" s="62">
        <v>1</v>
      </c>
      <c r="F409" s="81"/>
      <c r="G409" s="16">
        <f t="shared" si="33"/>
        <v>0</v>
      </c>
    </row>
    <row r="410" spans="2:7" hidden="1" outlineLevel="2" collapsed="1" x14ac:dyDescent="0.35">
      <c r="B410" s="77" t="s">
        <v>227</v>
      </c>
      <c r="C410" s="75" t="s">
        <v>813</v>
      </c>
      <c r="D410" s="76" t="s">
        <v>89</v>
      </c>
      <c r="E410" s="76">
        <v>1</v>
      </c>
      <c r="F410" s="76"/>
      <c r="G410" s="16">
        <f>SUM(G411:G417)</f>
        <v>0</v>
      </c>
    </row>
    <row r="411" spans="2:7" hidden="1" outlineLevel="3" x14ac:dyDescent="0.35">
      <c r="B411" s="60" t="s">
        <v>237</v>
      </c>
      <c r="C411" s="61" t="s">
        <v>222</v>
      </c>
      <c r="D411" s="62" t="s">
        <v>144</v>
      </c>
      <c r="E411" s="62">
        <v>1</v>
      </c>
      <c r="F411" s="81"/>
      <c r="G411" s="16">
        <f t="shared" ref="G411:G417" si="34">F411*E411</f>
        <v>0</v>
      </c>
    </row>
    <row r="412" spans="2:7" hidden="1" outlineLevel="3" x14ac:dyDescent="0.35">
      <c r="B412" s="60" t="s">
        <v>238</v>
      </c>
      <c r="C412" s="61" t="s">
        <v>198</v>
      </c>
      <c r="D412" s="62" t="s">
        <v>87</v>
      </c>
      <c r="E412" s="62">
        <v>220</v>
      </c>
      <c r="F412" s="81"/>
      <c r="G412" s="16">
        <f t="shared" si="34"/>
        <v>0</v>
      </c>
    </row>
    <row r="413" spans="2:7" hidden="1" outlineLevel="3" x14ac:dyDescent="0.35">
      <c r="B413" s="60" t="s">
        <v>239</v>
      </c>
      <c r="C413" s="61" t="s">
        <v>199</v>
      </c>
      <c r="D413" s="62" t="s">
        <v>87</v>
      </c>
      <c r="E413" s="62">
        <v>300</v>
      </c>
      <c r="F413" s="81"/>
      <c r="G413" s="16">
        <f t="shared" si="34"/>
        <v>0</v>
      </c>
    </row>
    <row r="414" spans="2:7" hidden="1" outlineLevel="3" x14ac:dyDescent="0.35">
      <c r="B414" s="60" t="s">
        <v>240</v>
      </c>
      <c r="C414" s="61" t="s">
        <v>200</v>
      </c>
      <c r="D414" s="62" t="s">
        <v>89</v>
      </c>
      <c r="E414" s="62">
        <v>1</v>
      </c>
      <c r="F414" s="81"/>
      <c r="G414" s="16">
        <f t="shared" si="34"/>
        <v>0</v>
      </c>
    </row>
    <row r="415" spans="2:7" hidden="1" outlineLevel="3" x14ac:dyDescent="0.35">
      <c r="B415" s="60" t="s">
        <v>457</v>
      </c>
      <c r="C415" s="61" t="s">
        <v>201</v>
      </c>
      <c r="D415" s="62" t="s">
        <v>87</v>
      </c>
      <c r="E415" s="62">
        <v>220</v>
      </c>
      <c r="F415" s="81"/>
      <c r="G415" s="16">
        <f t="shared" si="34"/>
        <v>0</v>
      </c>
    </row>
    <row r="416" spans="2:7" hidden="1" outlineLevel="3" x14ac:dyDescent="0.35">
      <c r="B416" s="60" t="s">
        <v>458</v>
      </c>
      <c r="C416" s="61" t="s">
        <v>202</v>
      </c>
      <c r="D416" s="62" t="s">
        <v>87</v>
      </c>
      <c r="E416" s="62">
        <v>300</v>
      </c>
      <c r="F416" s="81"/>
      <c r="G416" s="16">
        <f t="shared" si="34"/>
        <v>0</v>
      </c>
    </row>
    <row r="417" spans="2:7" hidden="1" outlineLevel="3" x14ac:dyDescent="0.35">
      <c r="B417" s="60" t="s">
        <v>459</v>
      </c>
      <c r="C417" s="61" t="s">
        <v>203</v>
      </c>
      <c r="D417" s="62" t="s">
        <v>89</v>
      </c>
      <c r="E417" s="62">
        <v>1</v>
      </c>
      <c r="F417" s="81"/>
      <c r="G417" s="16">
        <f t="shared" si="34"/>
        <v>0</v>
      </c>
    </row>
    <row r="418" spans="2:7" outlineLevel="1" collapsed="1" x14ac:dyDescent="0.35">
      <c r="B418" s="67" t="s">
        <v>401</v>
      </c>
      <c r="C418" s="68" t="s">
        <v>763</v>
      </c>
      <c r="D418" s="69" t="s">
        <v>89</v>
      </c>
      <c r="E418" s="69">
        <v>1</v>
      </c>
      <c r="F418" s="68"/>
      <c r="G418" s="16">
        <f>SUM(G419,G424,G429)</f>
        <v>0</v>
      </c>
    </row>
    <row r="419" spans="2:7" hidden="1" outlineLevel="2" collapsed="1" x14ac:dyDescent="0.35">
      <c r="B419" s="77" t="s">
        <v>460</v>
      </c>
      <c r="C419" s="75" t="s">
        <v>204</v>
      </c>
      <c r="D419" s="76" t="s">
        <v>89</v>
      </c>
      <c r="E419" s="76">
        <v>1</v>
      </c>
      <c r="F419" s="76"/>
      <c r="G419" s="16">
        <f>SUM(G420:G423)</f>
        <v>0</v>
      </c>
    </row>
    <row r="420" spans="2:7" hidden="1" outlineLevel="3" x14ac:dyDescent="0.35">
      <c r="B420" s="60" t="s">
        <v>461</v>
      </c>
      <c r="C420" s="61" t="s">
        <v>223</v>
      </c>
      <c r="D420" s="62" t="s">
        <v>144</v>
      </c>
      <c r="E420" s="62">
        <v>1</v>
      </c>
      <c r="F420" s="81"/>
      <c r="G420" s="16">
        <f>F420*E420</f>
        <v>0</v>
      </c>
    </row>
    <row r="421" spans="2:7" hidden="1" outlineLevel="3" x14ac:dyDescent="0.35">
      <c r="B421" s="60" t="s">
        <v>462</v>
      </c>
      <c r="C421" s="61" t="s">
        <v>207</v>
      </c>
      <c r="D421" s="62" t="s">
        <v>87</v>
      </c>
      <c r="E421" s="62">
        <v>220</v>
      </c>
      <c r="F421" s="81"/>
      <c r="G421" s="16">
        <f>F421*E421</f>
        <v>0</v>
      </c>
    </row>
    <row r="422" spans="2:7" hidden="1" outlineLevel="3" x14ac:dyDescent="0.35">
      <c r="B422" s="60" t="s">
        <v>463</v>
      </c>
      <c r="C422" s="61" t="s">
        <v>208</v>
      </c>
      <c r="D422" s="62" t="s">
        <v>87</v>
      </c>
      <c r="E422" s="62">
        <v>300</v>
      </c>
      <c r="F422" s="81"/>
      <c r="G422" s="16">
        <f>F422*E422</f>
        <v>0</v>
      </c>
    </row>
    <row r="423" spans="2:7" hidden="1" outlineLevel="3" x14ac:dyDescent="0.35">
      <c r="B423" s="60" t="s">
        <v>464</v>
      </c>
      <c r="C423" s="61" t="s">
        <v>209</v>
      </c>
      <c r="D423" s="62" t="s">
        <v>89</v>
      </c>
      <c r="E423" s="62">
        <v>1</v>
      </c>
      <c r="F423" s="81"/>
      <c r="G423" s="16">
        <f>F423*E423</f>
        <v>0</v>
      </c>
    </row>
    <row r="424" spans="2:7" hidden="1" outlineLevel="2" collapsed="1" x14ac:dyDescent="0.35">
      <c r="B424" s="77" t="s">
        <v>465</v>
      </c>
      <c r="C424" s="75" t="s">
        <v>205</v>
      </c>
      <c r="D424" s="76" t="s">
        <v>89</v>
      </c>
      <c r="E424" s="76">
        <v>1</v>
      </c>
      <c r="F424" s="76"/>
      <c r="G424" s="16">
        <f>SUM(G425:G428)</f>
        <v>0</v>
      </c>
    </row>
    <row r="425" spans="2:7" hidden="1" outlineLevel="3" x14ac:dyDescent="0.35">
      <c r="B425" s="60" t="s">
        <v>466</v>
      </c>
      <c r="C425" s="61" t="s">
        <v>989</v>
      </c>
      <c r="D425" s="62" t="s">
        <v>144</v>
      </c>
      <c r="E425" s="62">
        <v>3</v>
      </c>
      <c r="F425" s="81"/>
      <c r="G425" s="16">
        <f>F425*E425</f>
        <v>0</v>
      </c>
    </row>
    <row r="426" spans="2:7" hidden="1" outlineLevel="3" x14ac:dyDescent="0.35">
      <c r="B426" s="60" t="s">
        <v>467</v>
      </c>
      <c r="C426" s="61" t="s">
        <v>126</v>
      </c>
      <c r="D426" s="62" t="s">
        <v>87</v>
      </c>
      <c r="E426" s="62">
        <v>120</v>
      </c>
      <c r="F426" s="81"/>
      <c r="G426" s="16">
        <f>F426*E426</f>
        <v>0</v>
      </c>
    </row>
    <row r="427" spans="2:7" hidden="1" outlineLevel="3" x14ac:dyDescent="0.35">
      <c r="B427" s="60" t="s">
        <v>468</v>
      </c>
      <c r="C427" s="61" t="s">
        <v>139</v>
      </c>
      <c r="D427" s="62" t="s">
        <v>87</v>
      </c>
      <c r="E427" s="62">
        <v>120</v>
      </c>
      <c r="F427" s="81"/>
      <c r="G427" s="16">
        <f>F427*E427</f>
        <v>0</v>
      </c>
    </row>
    <row r="428" spans="2:7" hidden="1" outlineLevel="3" x14ac:dyDescent="0.35">
      <c r="B428" s="60" t="s">
        <v>469</v>
      </c>
      <c r="C428" s="61" t="s">
        <v>128</v>
      </c>
      <c r="D428" s="62" t="s">
        <v>89</v>
      </c>
      <c r="E428" s="62">
        <v>1</v>
      </c>
      <c r="F428" s="81"/>
      <c r="G428" s="16">
        <f>F428*E428</f>
        <v>0</v>
      </c>
    </row>
    <row r="429" spans="2:7" hidden="1" outlineLevel="2" collapsed="1" x14ac:dyDescent="0.35">
      <c r="B429" s="77" t="s">
        <v>470</v>
      </c>
      <c r="C429" s="75" t="s">
        <v>206</v>
      </c>
      <c r="D429" s="76" t="s">
        <v>89</v>
      </c>
      <c r="E429" s="76">
        <v>1</v>
      </c>
      <c r="F429" s="76"/>
      <c r="G429" s="16">
        <f>SUM(G430:G433)</f>
        <v>0</v>
      </c>
    </row>
    <row r="430" spans="2:7" hidden="1" outlineLevel="3" x14ac:dyDescent="0.35">
      <c r="B430" s="60" t="s">
        <v>471</v>
      </c>
      <c r="C430" s="61" t="s">
        <v>989</v>
      </c>
      <c r="D430" s="62" t="s">
        <v>144</v>
      </c>
      <c r="E430" s="62">
        <v>2</v>
      </c>
      <c r="F430" s="81"/>
      <c r="G430" s="16">
        <f>F430*E430</f>
        <v>0</v>
      </c>
    </row>
    <row r="431" spans="2:7" hidden="1" outlineLevel="3" x14ac:dyDescent="0.35">
      <c r="B431" s="60" t="s">
        <v>472</v>
      </c>
      <c r="C431" s="61" t="s">
        <v>126</v>
      </c>
      <c r="D431" s="62" t="s">
        <v>87</v>
      </c>
      <c r="E431" s="62">
        <v>210</v>
      </c>
      <c r="F431" s="81"/>
      <c r="G431" s="16">
        <f>F431*E431</f>
        <v>0</v>
      </c>
    </row>
    <row r="432" spans="2:7" hidden="1" outlineLevel="3" x14ac:dyDescent="0.35">
      <c r="B432" s="60" t="s">
        <v>473</v>
      </c>
      <c r="C432" s="61" t="s">
        <v>139</v>
      </c>
      <c r="D432" s="62" t="s">
        <v>87</v>
      </c>
      <c r="E432" s="62">
        <v>250</v>
      </c>
      <c r="F432" s="81"/>
      <c r="G432" s="16">
        <f>F432*E432</f>
        <v>0</v>
      </c>
    </row>
    <row r="433" spans="2:8" hidden="1" outlineLevel="3" x14ac:dyDescent="0.35">
      <c r="B433" s="60" t="s">
        <v>474</v>
      </c>
      <c r="C433" s="61" t="s">
        <v>128</v>
      </c>
      <c r="D433" s="62" t="s">
        <v>89</v>
      </c>
      <c r="E433" s="62">
        <v>1</v>
      </c>
      <c r="F433" s="81"/>
      <c r="G433" s="16">
        <f>F433*E433</f>
        <v>0</v>
      </c>
    </row>
    <row r="434" spans="2:8" outlineLevel="1" collapsed="1" x14ac:dyDescent="0.35">
      <c r="B434" s="67" t="s">
        <v>228</v>
      </c>
      <c r="C434" s="68" t="s">
        <v>764</v>
      </c>
      <c r="D434" s="69" t="s">
        <v>89</v>
      </c>
      <c r="E434" s="69">
        <v>1</v>
      </c>
      <c r="F434" s="84"/>
      <c r="G434" s="16">
        <f>E434*F434</f>
        <v>0</v>
      </c>
    </row>
    <row r="435" spans="2:8" outlineLevel="1" x14ac:dyDescent="0.35">
      <c r="B435" s="67" t="s">
        <v>402</v>
      </c>
      <c r="C435" s="68" t="s">
        <v>1020</v>
      </c>
      <c r="D435" s="69" t="s">
        <v>89</v>
      </c>
      <c r="E435" s="69">
        <v>1</v>
      </c>
      <c r="F435" s="84"/>
      <c r="G435" s="16">
        <f>E435*F435</f>
        <v>0</v>
      </c>
    </row>
    <row r="436" spans="2:8" collapsed="1" x14ac:dyDescent="0.35">
      <c r="B436" s="58" t="s">
        <v>25</v>
      </c>
      <c r="C436" s="59" t="s">
        <v>59</v>
      </c>
      <c r="D436" s="32"/>
      <c r="E436" s="32"/>
      <c r="F436" s="33"/>
      <c r="G436" s="16">
        <f>SUM(G437,G438,G444,G450,G456,G462,G473,G479,G485,G490,G513,G536,G559,G566,G576,G586,G591)</f>
        <v>0</v>
      </c>
      <c r="H436" s="71"/>
    </row>
    <row r="437" spans="2:8" hidden="1" outlineLevel="1" x14ac:dyDescent="0.35">
      <c r="B437" s="67" t="s">
        <v>26</v>
      </c>
      <c r="C437" s="68" t="s">
        <v>765</v>
      </c>
      <c r="D437" s="69" t="s">
        <v>87</v>
      </c>
      <c r="E437" s="69">
        <v>270</v>
      </c>
      <c r="F437" s="85"/>
      <c r="G437" s="16">
        <f>F437*E437</f>
        <v>0</v>
      </c>
    </row>
    <row r="438" spans="2:8" ht="26.5" hidden="1" outlineLevel="1" collapsed="1" x14ac:dyDescent="0.35">
      <c r="B438" s="67" t="s">
        <v>27</v>
      </c>
      <c r="C438" s="68" t="s">
        <v>766</v>
      </c>
      <c r="D438" s="69" t="s">
        <v>89</v>
      </c>
      <c r="E438" s="69">
        <v>1</v>
      </c>
      <c r="F438" s="68"/>
      <c r="G438" s="16">
        <f>SUM(G439:G443)</f>
        <v>0</v>
      </c>
    </row>
    <row r="439" spans="2:8" hidden="1" outlineLevel="2" x14ac:dyDescent="0.35">
      <c r="B439" s="60" t="s">
        <v>241</v>
      </c>
      <c r="C439" s="61" t="s">
        <v>475</v>
      </c>
      <c r="D439" s="62" t="s">
        <v>144</v>
      </c>
      <c r="E439" s="62">
        <v>5</v>
      </c>
      <c r="F439" s="81"/>
      <c r="G439" s="16">
        <f>F439*E439</f>
        <v>0</v>
      </c>
    </row>
    <row r="440" spans="2:8" hidden="1" outlineLevel="2" x14ac:dyDescent="0.35">
      <c r="B440" s="60" t="s">
        <v>242</v>
      </c>
      <c r="C440" s="61" t="s">
        <v>143</v>
      </c>
      <c r="D440" s="62" t="s">
        <v>144</v>
      </c>
      <c r="E440" s="62">
        <v>5</v>
      </c>
      <c r="F440" s="81"/>
      <c r="G440" s="16">
        <f>F440*E440</f>
        <v>0</v>
      </c>
    </row>
    <row r="441" spans="2:8" hidden="1" outlineLevel="2" x14ac:dyDescent="0.35">
      <c r="B441" s="60" t="s">
        <v>243</v>
      </c>
      <c r="C441" s="61" t="s">
        <v>126</v>
      </c>
      <c r="D441" s="62" t="s">
        <v>87</v>
      </c>
      <c r="E441" s="62">
        <v>60</v>
      </c>
      <c r="F441" s="81"/>
      <c r="G441" s="16">
        <f>F441*E441</f>
        <v>0</v>
      </c>
    </row>
    <row r="442" spans="2:8" hidden="1" outlineLevel="2" x14ac:dyDescent="0.35">
      <c r="B442" s="60" t="s">
        <v>244</v>
      </c>
      <c r="C442" s="61" t="s">
        <v>127</v>
      </c>
      <c r="D442" s="62" t="s">
        <v>87</v>
      </c>
      <c r="E442" s="62">
        <v>240</v>
      </c>
      <c r="F442" s="81"/>
      <c r="G442" s="16">
        <f>F442*E442</f>
        <v>0</v>
      </c>
    </row>
    <row r="443" spans="2:8" hidden="1" outlineLevel="2" x14ac:dyDescent="0.35">
      <c r="B443" s="60" t="s">
        <v>476</v>
      </c>
      <c r="C443" s="61" t="s">
        <v>128</v>
      </c>
      <c r="D443" s="62" t="s">
        <v>89</v>
      </c>
      <c r="E443" s="62">
        <v>1</v>
      </c>
      <c r="F443" s="81"/>
      <c r="G443" s="16">
        <f>F443*E443</f>
        <v>0</v>
      </c>
    </row>
    <row r="444" spans="2:8" ht="26.5" hidden="1" outlineLevel="1" collapsed="1" x14ac:dyDescent="0.35">
      <c r="B444" s="67" t="s">
        <v>28</v>
      </c>
      <c r="C444" s="68" t="s">
        <v>767</v>
      </c>
      <c r="D444" s="69" t="s">
        <v>89</v>
      </c>
      <c r="E444" s="68">
        <v>1</v>
      </c>
      <c r="F444" s="68"/>
      <c r="G444" s="16">
        <f>SUM(G445:G449)</f>
        <v>0</v>
      </c>
    </row>
    <row r="445" spans="2:8" hidden="1" outlineLevel="2" x14ac:dyDescent="0.35">
      <c r="B445" s="60" t="s">
        <v>245</v>
      </c>
      <c r="C445" s="61" t="s">
        <v>475</v>
      </c>
      <c r="D445" s="117" t="s">
        <v>144</v>
      </c>
      <c r="E445" s="62">
        <v>7</v>
      </c>
      <c r="F445" s="81"/>
      <c r="G445" s="16">
        <f>F445*E445</f>
        <v>0</v>
      </c>
    </row>
    <row r="446" spans="2:8" hidden="1" outlineLevel="2" x14ac:dyDescent="0.35">
      <c r="B446" s="60" t="s">
        <v>246</v>
      </c>
      <c r="C446" s="61" t="s">
        <v>143</v>
      </c>
      <c r="D446" s="117" t="s">
        <v>144</v>
      </c>
      <c r="E446" s="62">
        <v>7</v>
      </c>
      <c r="F446" s="81"/>
      <c r="G446" s="16">
        <f>F446*E446</f>
        <v>0</v>
      </c>
    </row>
    <row r="447" spans="2:8" hidden="1" outlineLevel="2" x14ac:dyDescent="0.35">
      <c r="B447" s="60" t="s">
        <v>247</v>
      </c>
      <c r="C447" s="61" t="s">
        <v>126</v>
      </c>
      <c r="D447" s="117" t="s">
        <v>87</v>
      </c>
      <c r="E447" s="62">
        <v>130</v>
      </c>
      <c r="F447" s="81"/>
      <c r="G447" s="16">
        <f>F447*E447</f>
        <v>0</v>
      </c>
    </row>
    <row r="448" spans="2:8" hidden="1" outlineLevel="2" x14ac:dyDescent="0.35">
      <c r="B448" s="60" t="s">
        <v>248</v>
      </c>
      <c r="C448" s="61" t="s">
        <v>127</v>
      </c>
      <c r="D448" s="117" t="s">
        <v>87</v>
      </c>
      <c r="E448" s="62">
        <v>480</v>
      </c>
      <c r="F448" s="81"/>
      <c r="G448" s="16">
        <f>F448*E448</f>
        <v>0</v>
      </c>
    </row>
    <row r="449" spans="2:7" hidden="1" outlineLevel="2" x14ac:dyDescent="0.35">
      <c r="B449" s="60" t="s">
        <v>477</v>
      </c>
      <c r="C449" s="61" t="s">
        <v>128</v>
      </c>
      <c r="D449" s="117" t="s">
        <v>89</v>
      </c>
      <c r="E449" s="62">
        <v>1</v>
      </c>
      <c r="F449" s="81"/>
      <c r="G449" s="16">
        <f>F449*E449</f>
        <v>0</v>
      </c>
    </row>
    <row r="450" spans="2:7" ht="26.5" hidden="1" outlineLevel="1" collapsed="1" x14ac:dyDescent="0.35">
      <c r="B450" s="67" t="s">
        <v>29</v>
      </c>
      <c r="C450" s="68" t="s">
        <v>768</v>
      </c>
      <c r="D450" s="69" t="s">
        <v>89</v>
      </c>
      <c r="E450" s="68">
        <v>1</v>
      </c>
      <c r="F450" s="68"/>
      <c r="G450" s="16">
        <f>SUM(G451:G455)</f>
        <v>0</v>
      </c>
    </row>
    <row r="451" spans="2:7" hidden="1" outlineLevel="2" x14ac:dyDescent="0.35">
      <c r="B451" s="60" t="s">
        <v>249</v>
      </c>
      <c r="C451" s="61" t="s">
        <v>475</v>
      </c>
      <c r="D451" s="117" t="s">
        <v>144</v>
      </c>
      <c r="E451" s="62">
        <v>4</v>
      </c>
      <c r="F451" s="81"/>
      <c r="G451" s="16">
        <f>F451*E451</f>
        <v>0</v>
      </c>
    </row>
    <row r="452" spans="2:7" hidden="1" outlineLevel="2" x14ac:dyDescent="0.35">
      <c r="B452" s="60" t="s">
        <v>250</v>
      </c>
      <c r="C452" s="61" t="s">
        <v>143</v>
      </c>
      <c r="D452" s="117" t="s">
        <v>144</v>
      </c>
      <c r="E452" s="62">
        <v>4</v>
      </c>
      <c r="F452" s="81"/>
      <c r="G452" s="16">
        <f>F452*E452</f>
        <v>0</v>
      </c>
    </row>
    <row r="453" spans="2:7" hidden="1" outlineLevel="2" x14ac:dyDescent="0.35">
      <c r="B453" s="60" t="s">
        <v>251</v>
      </c>
      <c r="C453" s="61" t="s">
        <v>126</v>
      </c>
      <c r="D453" s="117" t="s">
        <v>87</v>
      </c>
      <c r="E453" s="62">
        <v>40</v>
      </c>
      <c r="F453" s="81"/>
      <c r="G453" s="16">
        <f>F453*E453</f>
        <v>0</v>
      </c>
    </row>
    <row r="454" spans="2:7" hidden="1" outlineLevel="2" x14ac:dyDescent="0.35">
      <c r="B454" s="60" t="s">
        <v>252</v>
      </c>
      <c r="C454" s="61" t="s">
        <v>127</v>
      </c>
      <c r="D454" s="117" t="s">
        <v>87</v>
      </c>
      <c r="E454" s="62">
        <v>200</v>
      </c>
      <c r="F454" s="81"/>
      <c r="G454" s="16">
        <f>F454*E454</f>
        <v>0</v>
      </c>
    </row>
    <row r="455" spans="2:7" hidden="1" outlineLevel="2" x14ac:dyDescent="0.35">
      <c r="B455" s="60" t="s">
        <v>478</v>
      </c>
      <c r="C455" s="61" t="s">
        <v>128</v>
      </c>
      <c r="D455" s="117" t="s">
        <v>89</v>
      </c>
      <c r="E455" s="62">
        <v>1</v>
      </c>
      <c r="F455" s="81"/>
      <c r="G455" s="16">
        <f>F455*E455</f>
        <v>0</v>
      </c>
    </row>
    <row r="456" spans="2:7" ht="26.5" hidden="1" outlineLevel="1" collapsed="1" x14ac:dyDescent="0.35">
      <c r="B456" s="67" t="s">
        <v>30</v>
      </c>
      <c r="C456" s="68" t="s">
        <v>769</v>
      </c>
      <c r="D456" s="69" t="s">
        <v>89</v>
      </c>
      <c r="E456" s="68">
        <v>1</v>
      </c>
      <c r="F456" s="68"/>
      <c r="G456" s="16">
        <f>SUM(G457:G461)</f>
        <v>0</v>
      </c>
    </row>
    <row r="457" spans="2:7" hidden="1" outlineLevel="3" x14ac:dyDescent="0.35">
      <c r="B457" s="60" t="s">
        <v>253</v>
      </c>
      <c r="C457" s="61" t="s">
        <v>475</v>
      </c>
      <c r="D457" s="117" t="s">
        <v>144</v>
      </c>
      <c r="E457" s="62">
        <v>1</v>
      </c>
      <c r="F457" s="81"/>
      <c r="G457" s="16">
        <f>F457*E457</f>
        <v>0</v>
      </c>
    </row>
    <row r="458" spans="2:7" hidden="1" outlineLevel="3" x14ac:dyDescent="0.35">
      <c r="B458" s="60" t="s">
        <v>254</v>
      </c>
      <c r="C458" s="61" t="s">
        <v>143</v>
      </c>
      <c r="D458" s="117" t="s">
        <v>144</v>
      </c>
      <c r="E458" s="62">
        <v>1</v>
      </c>
      <c r="F458" s="81"/>
      <c r="G458" s="16">
        <f>F458*E458</f>
        <v>0</v>
      </c>
    </row>
    <row r="459" spans="2:7" hidden="1" outlineLevel="3" x14ac:dyDescent="0.35">
      <c r="B459" s="60" t="s">
        <v>255</v>
      </c>
      <c r="C459" s="61" t="s">
        <v>126</v>
      </c>
      <c r="D459" s="117" t="s">
        <v>87</v>
      </c>
      <c r="E459" s="62">
        <v>45</v>
      </c>
      <c r="F459" s="81"/>
      <c r="G459" s="16">
        <f>F459*E459</f>
        <v>0</v>
      </c>
    </row>
    <row r="460" spans="2:7" hidden="1" outlineLevel="3" x14ac:dyDescent="0.35">
      <c r="B460" s="60" t="s">
        <v>256</v>
      </c>
      <c r="C460" s="61" t="s">
        <v>127</v>
      </c>
      <c r="D460" s="117" t="s">
        <v>87</v>
      </c>
      <c r="E460" s="62">
        <v>90</v>
      </c>
      <c r="F460" s="81"/>
      <c r="G460" s="16">
        <f>F460*E460</f>
        <v>0</v>
      </c>
    </row>
    <row r="461" spans="2:7" hidden="1" outlineLevel="3" x14ac:dyDescent="0.35">
      <c r="B461" s="60" t="s">
        <v>479</v>
      </c>
      <c r="C461" s="61" t="s">
        <v>128</v>
      </c>
      <c r="D461" s="117" t="s">
        <v>89</v>
      </c>
      <c r="E461" s="62">
        <v>1</v>
      </c>
      <c r="F461" s="81"/>
      <c r="G461" s="16">
        <f>F461*E461</f>
        <v>0</v>
      </c>
    </row>
    <row r="462" spans="2:7" ht="26.5" hidden="1" outlineLevel="1" collapsed="1" x14ac:dyDescent="0.35">
      <c r="B462" s="67" t="s">
        <v>257</v>
      </c>
      <c r="C462" s="68" t="s">
        <v>804</v>
      </c>
      <c r="D462" s="69" t="s">
        <v>89</v>
      </c>
      <c r="E462" s="68">
        <v>1</v>
      </c>
      <c r="F462" s="68"/>
      <c r="G462" s="16">
        <f>SUM(G463:G472)</f>
        <v>0</v>
      </c>
    </row>
    <row r="463" spans="2:7" hidden="1" outlineLevel="2" x14ac:dyDescent="0.35">
      <c r="B463" s="60" t="s">
        <v>259</v>
      </c>
      <c r="C463" s="61" t="s">
        <v>475</v>
      </c>
      <c r="D463" s="117" t="s">
        <v>144</v>
      </c>
      <c r="E463" s="62">
        <v>1</v>
      </c>
      <c r="F463" s="81"/>
      <c r="G463" s="16">
        <f>F463*E463</f>
        <v>0</v>
      </c>
    </row>
    <row r="464" spans="2:7" hidden="1" outlineLevel="2" x14ac:dyDescent="0.35">
      <c r="B464" s="60" t="s">
        <v>260</v>
      </c>
      <c r="C464" s="61" t="s">
        <v>513</v>
      </c>
      <c r="D464" s="117" t="s">
        <v>87</v>
      </c>
      <c r="E464" s="62">
        <v>200</v>
      </c>
      <c r="F464" s="81"/>
      <c r="G464" s="16">
        <f>F464*E464</f>
        <v>0</v>
      </c>
    </row>
    <row r="465" spans="2:7" hidden="1" outlineLevel="2" x14ac:dyDescent="0.35">
      <c r="B465" s="60" t="s">
        <v>261</v>
      </c>
      <c r="C465" s="61" t="s">
        <v>168</v>
      </c>
      <c r="D465" s="117" t="s">
        <v>144</v>
      </c>
      <c r="E465" s="62">
        <v>4</v>
      </c>
      <c r="F465" s="81"/>
      <c r="G465" s="16">
        <f t="shared" ref="G465:G472" si="35">F465*E465</f>
        <v>0</v>
      </c>
    </row>
    <row r="466" spans="2:7" hidden="1" outlineLevel="2" x14ac:dyDescent="0.35">
      <c r="B466" s="60" t="s">
        <v>262</v>
      </c>
      <c r="C466" s="61" t="s">
        <v>145</v>
      </c>
      <c r="D466" s="117" t="s">
        <v>144</v>
      </c>
      <c r="E466" s="62">
        <v>1</v>
      </c>
      <c r="F466" s="81"/>
      <c r="G466" s="16">
        <f t="shared" si="35"/>
        <v>0</v>
      </c>
    </row>
    <row r="467" spans="2:7" hidden="1" outlineLevel="2" x14ac:dyDescent="0.35">
      <c r="B467" s="60" t="s">
        <v>263</v>
      </c>
      <c r="C467" s="61" t="s">
        <v>126</v>
      </c>
      <c r="D467" s="117" t="s">
        <v>87</v>
      </c>
      <c r="E467" s="62">
        <v>340</v>
      </c>
      <c r="F467" s="81"/>
      <c r="G467" s="16">
        <f t="shared" si="35"/>
        <v>0</v>
      </c>
    </row>
    <row r="468" spans="2:7" hidden="1" outlineLevel="2" x14ac:dyDescent="0.35">
      <c r="B468" s="60" t="s">
        <v>264</v>
      </c>
      <c r="C468" s="61" t="s">
        <v>127</v>
      </c>
      <c r="D468" s="117" t="s">
        <v>87</v>
      </c>
      <c r="E468" s="62">
        <v>270</v>
      </c>
      <c r="F468" s="81"/>
      <c r="G468" s="16">
        <f t="shared" si="35"/>
        <v>0</v>
      </c>
    </row>
    <row r="469" spans="2:7" hidden="1" outlineLevel="2" x14ac:dyDescent="0.35">
      <c r="B469" s="60" t="s">
        <v>265</v>
      </c>
      <c r="C469" s="61" t="s">
        <v>128</v>
      </c>
      <c r="D469" s="117" t="s">
        <v>89</v>
      </c>
      <c r="E469" s="62">
        <v>1</v>
      </c>
      <c r="F469" s="81"/>
      <c r="G469" s="16">
        <f t="shared" si="35"/>
        <v>0</v>
      </c>
    </row>
    <row r="470" spans="2:7" hidden="1" outlineLevel="2" x14ac:dyDescent="0.35">
      <c r="B470" s="60" t="s">
        <v>266</v>
      </c>
      <c r="C470" s="61" t="s">
        <v>146</v>
      </c>
      <c r="D470" s="117" t="s">
        <v>87</v>
      </c>
      <c r="E470" s="62">
        <v>85</v>
      </c>
      <c r="F470" s="81"/>
      <c r="G470" s="16">
        <f t="shared" si="35"/>
        <v>0</v>
      </c>
    </row>
    <row r="471" spans="2:7" hidden="1" outlineLevel="2" x14ac:dyDescent="0.35">
      <c r="B471" s="60" t="s">
        <v>267</v>
      </c>
      <c r="C471" s="61" t="s">
        <v>147</v>
      </c>
      <c r="D471" s="117" t="s">
        <v>87</v>
      </c>
      <c r="E471" s="62">
        <v>85</v>
      </c>
      <c r="F471" s="81"/>
      <c r="G471" s="16">
        <f t="shared" si="35"/>
        <v>0</v>
      </c>
    </row>
    <row r="472" spans="2:7" hidden="1" outlineLevel="2" x14ac:dyDescent="0.35">
      <c r="B472" s="60" t="s">
        <v>526</v>
      </c>
      <c r="C472" s="61" t="s">
        <v>258</v>
      </c>
      <c r="D472" s="117" t="s">
        <v>89</v>
      </c>
      <c r="E472" s="62">
        <v>1</v>
      </c>
      <c r="F472" s="81"/>
      <c r="G472" s="16">
        <f t="shared" si="35"/>
        <v>0</v>
      </c>
    </row>
    <row r="473" spans="2:7" hidden="1" outlineLevel="1" collapsed="1" x14ac:dyDescent="0.35">
      <c r="B473" s="67" t="s">
        <v>268</v>
      </c>
      <c r="C473" s="68" t="s">
        <v>770</v>
      </c>
      <c r="D473" s="69" t="s">
        <v>89</v>
      </c>
      <c r="E473" s="68">
        <v>1</v>
      </c>
      <c r="F473" s="68"/>
      <c r="G473" s="16">
        <f>SUM(G474:G478)</f>
        <v>0</v>
      </c>
    </row>
    <row r="474" spans="2:7" hidden="1" outlineLevel="2" x14ac:dyDescent="0.35">
      <c r="B474" s="60" t="s">
        <v>269</v>
      </c>
      <c r="C474" s="61" t="s">
        <v>525</v>
      </c>
      <c r="D474" s="117" t="s">
        <v>144</v>
      </c>
      <c r="E474" s="62">
        <v>1</v>
      </c>
      <c r="F474" s="81"/>
      <c r="G474" s="16">
        <f>F474*E474</f>
        <v>0</v>
      </c>
    </row>
    <row r="475" spans="2:7" hidden="1" outlineLevel="2" x14ac:dyDescent="0.35">
      <c r="B475" s="60" t="s">
        <v>270</v>
      </c>
      <c r="C475" s="61" t="s">
        <v>148</v>
      </c>
      <c r="D475" s="117" t="s">
        <v>144</v>
      </c>
      <c r="E475" s="62">
        <v>1</v>
      </c>
      <c r="F475" s="81"/>
      <c r="G475" s="16">
        <f>F475*E475</f>
        <v>0</v>
      </c>
    </row>
    <row r="476" spans="2:7" hidden="1" outlineLevel="2" x14ac:dyDescent="0.35">
      <c r="B476" s="60" t="s">
        <v>271</v>
      </c>
      <c r="C476" s="61" t="s">
        <v>126</v>
      </c>
      <c r="D476" s="117" t="s">
        <v>87</v>
      </c>
      <c r="E476" s="62">
        <v>70</v>
      </c>
      <c r="F476" s="81"/>
      <c r="G476" s="16">
        <f>F476*E476</f>
        <v>0</v>
      </c>
    </row>
    <row r="477" spans="2:7" hidden="1" outlineLevel="2" x14ac:dyDescent="0.35">
      <c r="B477" s="60" t="s">
        <v>272</v>
      </c>
      <c r="C477" s="61" t="s">
        <v>127</v>
      </c>
      <c r="D477" s="117" t="s">
        <v>87</v>
      </c>
      <c r="E477" s="62">
        <v>130</v>
      </c>
      <c r="F477" s="81"/>
      <c r="G477" s="16">
        <f>F477*E477</f>
        <v>0</v>
      </c>
    </row>
    <row r="478" spans="2:7" hidden="1" outlineLevel="2" x14ac:dyDescent="0.35">
      <c r="B478" s="60" t="s">
        <v>480</v>
      </c>
      <c r="C478" s="61" t="s">
        <v>128</v>
      </c>
      <c r="D478" s="117" t="s">
        <v>89</v>
      </c>
      <c r="E478" s="62">
        <v>1</v>
      </c>
      <c r="F478" s="81"/>
      <c r="G478" s="16">
        <f>F478*E478</f>
        <v>0</v>
      </c>
    </row>
    <row r="479" spans="2:7" hidden="1" outlineLevel="1" collapsed="1" x14ac:dyDescent="0.35">
      <c r="B479" s="67" t="s">
        <v>273</v>
      </c>
      <c r="C479" s="68" t="s">
        <v>771</v>
      </c>
      <c r="D479" s="69" t="s">
        <v>89</v>
      </c>
      <c r="E479" s="68">
        <v>1</v>
      </c>
      <c r="F479" s="68"/>
      <c r="G479" s="16">
        <f>SUM(G480:G484)</f>
        <v>0</v>
      </c>
    </row>
    <row r="480" spans="2:7" hidden="1" outlineLevel="2" x14ac:dyDescent="0.35">
      <c r="B480" s="60" t="s">
        <v>274</v>
      </c>
      <c r="C480" s="61" t="s">
        <v>530</v>
      </c>
      <c r="D480" s="117" t="s">
        <v>144</v>
      </c>
      <c r="E480" s="62">
        <v>4</v>
      </c>
      <c r="F480" s="81"/>
      <c r="G480" s="16">
        <f>F480*E480</f>
        <v>0</v>
      </c>
    </row>
    <row r="481" spans="2:7" hidden="1" outlineLevel="2" x14ac:dyDescent="0.35">
      <c r="B481" s="60" t="s">
        <v>275</v>
      </c>
      <c r="C481" s="61" t="s">
        <v>149</v>
      </c>
      <c r="D481" s="117" t="s">
        <v>144</v>
      </c>
      <c r="E481" s="62">
        <v>4</v>
      </c>
      <c r="F481" s="81"/>
      <c r="G481" s="16">
        <f>F481*E481</f>
        <v>0</v>
      </c>
    </row>
    <row r="482" spans="2:7" hidden="1" outlineLevel="2" x14ac:dyDescent="0.35">
      <c r="B482" s="60" t="s">
        <v>276</v>
      </c>
      <c r="C482" s="61" t="s">
        <v>126</v>
      </c>
      <c r="D482" s="117" t="s">
        <v>87</v>
      </c>
      <c r="E482" s="62">
        <v>40</v>
      </c>
      <c r="F482" s="81"/>
      <c r="G482" s="16">
        <f>F482*E482</f>
        <v>0</v>
      </c>
    </row>
    <row r="483" spans="2:7" hidden="1" outlineLevel="2" x14ac:dyDescent="0.35">
      <c r="B483" s="60" t="s">
        <v>277</v>
      </c>
      <c r="C483" s="61" t="s">
        <v>127</v>
      </c>
      <c r="D483" s="117" t="s">
        <v>87</v>
      </c>
      <c r="E483" s="62">
        <v>160</v>
      </c>
      <c r="F483" s="81"/>
      <c r="G483" s="16">
        <f>F483*E483</f>
        <v>0</v>
      </c>
    </row>
    <row r="484" spans="2:7" hidden="1" outlineLevel="2" x14ac:dyDescent="0.35">
      <c r="B484" s="60" t="s">
        <v>481</v>
      </c>
      <c r="C484" s="61" t="s">
        <v>128</v>
      </c>
      <c r="D484" s="117" t="s">
        <v>89</v>
      </c>
      <c r="E484" s="62">
        <v>1</v>
      </c>
      <c r="F484" s="81"/>
      <c r="G484" s="16">
        <f>F484*E484</f>
        <v>0</v>
      </c>
    </row>
    <row r="485" spans="2:7" hidden="1" outlineLevel="1" collapsed="1" x14ac:dyDescent="0.35">
      <c r="B485" s="67" t="s">
        <v>31</v>
      </c>
      <c r="C485" s="68" t="s">
        <v>772</v>
      </c>
      <c r="D485" s="69" t="s">
        <v>89</v>
      </c>
      <c r="E485" s="68">
        <v>1</v>
      </c>
      <c r="F485" s="68"/>
      <c r="G485" s="16">
        <f>SUM(G486:G489)</f>
        <v>0</v>
      </c>
    </row>
    <row r="486" spans="2:7" hidden="1" outlineLevel="2" x14ac:dyDescent="0.35">
      <c r="B486" s="60" t="s">
        <v>302</v>
      </c>
      <c r="C486" s="61" t="s">
        <v>150</v>
      </c>
      <c r="D486" s="62" t="s">
        <v>144</v>
      </c>
      <c r="E486" s="62">
        <v>4</v>
      </c>
      <c r="F486" s="81"/>
      <c r="G486" s="16">
        <f>F486*E486</f>
        <v>0</v>
      </c>
    </row>
    <row r="487" spans="2:7" hidden="1" outlineLevel="2" x14ac:dyDescent="0.35">
      <c r="B487" s="60" t="s">
        <v>303</v>
      </c>
      <c r="C487" s="61" t="s">
        <v>126</v>
      </c>
      <c r="D487" s="62" t="s">
        <v>87</v>
      </c>
      <c r="E487" s="62">
        <v>100</v>
      </c>
      <c r="F487" s="81"/>
      <c r="G487" s="16">
        <f>F487*E487</f>
        <v>0</v>
      </c>
    </row>
    <row r="488" spans="2:7" hidden="1" outlineLevel="2" x14ac:dyDescent="0.35">
      <c r="B488" s="60" t="s">
        <v>304</v>
      </c>
      <c r="C488" s="61" t="s">
        <v>127</v>
      </c>
      <c r="D488" s="62" t="s">
        <v>87</v>
      </c>
      <c r="E488" s="62">
        <v>130</v>
      </c>
      <c r="F488" s="81"/>
      <c r="G488" s="16">
        <f>F488*E488</f>
        <v>0</v>
      </c>
    </row>
    <row r="489" spans="2:7" hidden="1" outlineLevel="2" x14ac:dyDescent="0.35">
      <c r="B489" s="60" t="s">
        <v>305</v>
      </c>
      <c r="C489" s="61" t="s">
        <v>128</v>
      </c>
      <c r="D489" s="62" t="s">
        <v>89</v>
      </c>
      <c r="E489" s="62">
        <v>1</v>
      </c>
      <c r="F489" s="81"/>
      <c r="G489" s="16">
        <f>F489*E489</f>
        <v>0</v>
      </c>
    </row>
    <row r="490" spans="2:7" ht="26.5" hidden="1" outlineLevel="1" collapsed="1" x14ac:dyDescent="0.35">
      <c r="B490" s="67" t="s">
        <v>306</v>
      </c>
      <c r="C490" s="68" t="s">
        <v>773</v>
      </c>
      <c r="D490" s="69" t="s">
        <v>89</v>
      </c>
      <c r="E490" s="69">
        <v>1</v>
      </c>
      <c r="F490" s="68"/>
      <c r="G490" s="16">
        <f>SUM(G491:G512)</f>
        <v>0</v>
      </c>
    </row>
    <row r="491" spans="2:7" hidden="1" outlineLevel="2" x14ac:dyDescent="0.35">
      <c r="B491" s="60" t="s">
        <v>278</v>
      </c>
      <c r="C491" s="61" t="s">
        <v>525</v>
      </c>
      <c r="D491" s="62" t="s">
        <v>144</v>
      </c>
      <c r="E491" s="62">
        <v>4</v>
      </c>
      <c r="F491" s="81"/>
      <c r="G491" s="16">
        <f>F491*E491</f>
        <v>0</v>
      </c>
    </row>
    <row r="492" spans="2:7" hidden="1" outlineLevel="2" x14ac:dyDescent="0.35">
      <c r="B492" s="60" t="s">
        <v>279</v>
      </c>
      <c r="C492" s="61" t="s">
        <v>475</v>
      </c>
      <c r="D492" s="62" t="s">
        <v>144</v>
      </c>
      <c r="E492" s="62">
        <v>4</v>
      </c>
      <c r="F492" s="81"/>
      <c r="G492" s="16">
        <f>F492*E492</f>
        <v>0</v>
      </c>
    </row>
    <row r="493" spans="2:7" hidden="1" outlineLevel="2" x14ac:dyDescent="0.35">
      <c r="B493" s="60" t="s">
        <v>280</v>
      </c>
      <c r="C493" s="61" t="s">
        <v>151</v>
      </c>
      <c r="D493" s="62" t="s">
        <v>144</v>
      </c>
      <c r="E493" s="62">
        <v>1</v>
      </c>
      <c r="F493" s="81"/>
      <c r="G493" s="16">
        <f>F493*E493</f>
        <v>0</v>
      </c>
    </row>
    <row r="494" spans="2:7" hidden="1" outlineLevel="2" x14ac:dyDescent="0.35">
      <c r="B494" s="60" t="s">
        <v>281</v>
      </c>
      <c r="C494" s="61" t="s">
        <v>138</v>
      </c>
      <c r="D494" s="62" t="s">
        <v>87</v>
      </c>
      <c r="E494" s="62">
        <v>30</v>
      </c>
      <c r="F494" s="81"/>
      <c r="G494" s="16">
        <f t="shared" ref="G494:G512" si="36">F494*E494</f>
        <v>0</v>
      </c>
    </row>
    <row r="495" spans="2:7" hidden="1" outlineLevel="2" x14ac:dyDescent="0.35">
      <c r="B495" s="60" t="s">
        <v>307</v>
      </c>
      <c r="C495" s="61" t="s">
        <v>127</v>
      </c>
      <c r="D495" s="62" t="s">
        <v>87</v>
      </c>
      <c r="E495" s="62">
        <v>60</v>
      </c>
      <c r="F495" s="81"/>
      <c r="G495" s="16">
        <f t="shared" si="36"/>
        <v>0</v>
      </c>
    </row>
    <row r="496" spans="2:7" hidden="1" outlineLevel="2" x14ac:dyDescent="0.35">
      <c r="B496" s="60" t="s">
        <v>308</v>
      </c>
      <c r="C496" s="61" t="s">
        <v>128</v>
      </c>
      <c r="D496" s="62" t="s">
        <v>89</v>
      </c>
      <c r="E496" s="62">
        <v>1</v>
      </c>
      <c r="F496" s="81"/>
      <c r="G496" s="16">
        <f t="shared" si="36"/>
        <v>0</v>
      </c>
    </row>
    <row r="497" spans="2:7" hidden="1" outlineLevel="2" x14ac:dyDescent="0.35">
      <c r="B497" s="60" t="s">
        <v>309</v>
      </c>
      <c r="C497" s="61" t="s">
        <v>152</v>
      </c>
      <c r="D497" s="62" t="s">
        <v>144</v>
      </c>
      <c r="E497" s="62">
        <v>1</v>
      </c>
      <c r="F497" s="81"/>
      <c r="G497" s="16">
        <f t="shared" si="36"/>
        <v>0</v>
      </c>
    </row>
    <row r="498" spans="2:7" hidden="1" outlineLevel="2" x14ac:dyDescent="0.35">
      <c r="B498" s="60" t="s">
        <v>310</v>
      </c>
      <c r="C498" s="61" t="s">
        <v>138</v>
      </c>
      <c r="D498" s="62" t="s">
        <v>87</v>
      </c>
      <c r="E498" s="62">
        <v>30</v>
      </c>
      <c r="F498" s="81"/>
      <c r="G498" s="16">
        <f t="shared" si="36"/>
        <v>0</v>
      </c>
    </row>
    <row r="499" spans="2:7" hidden="1" outlineLevel="2" x14ac:dyDescent="0.35">
      <c r="B499" s="60" t="s">
        <v>311</v>
      </c>
      <c r="C499" s="61" t="s">
        <v>127</v>
      </c>
      <c r="D499" s="62" t="s">
        <v>87</v>
      </c>
      <c r="E499" s="62">
        <v>60</v>
      </c>
      <c r="F499" s="81"/>
      <c r="G499" s="16">
        <f t="shared" si="36"/>
        <v>0</v>
      </c>
    </row>
    <row r="500" spans="2:7" hidden="1" outlineLevel="2" x14ac:dyDescent="0.35">
      <c r="B500" s="60" t="s">
        <v>312</v>
      </c>
      <c r="C500" s="61" t="s">
        <v>128</v>
      </c>
      <c r="D500" s="62" t="s">
        <v>89</v>
      </c>
      <c r="E500" s="62">
        <v>1</v>
      </c>
      <c r="F500" s="81"/>
      <c r="G500" s="16">
        <f t="shared" si="36"/>
        <v>0</v>
      </c>
    </row>
    <row r="501" spans="2:7" hidden="1" outlineLevel="2" x14ac:dyDescent="0.35">
      <c r="B501" s="60" t="s">
        <v>313</v>
      </c>
      <c r="C501" s="61" t="s">
        <v>153</v>
      </c>
      <c r="D501" s="62" t="s">
        <v>144</v>
      </c>
      <c r="E501" s="62">
        <v>1</v>
      </c>
      <c r="F501" s="81"/>
      <c r="G501" s="16">
        <f t="shared" si="36"/>
        <v>0</v>
      </c>
    </row>
    <row r="502" spans="2:7" hidden="1" outlineLevel="2" x14ac:dyDescent="0.35">
      <c r="B502" s="60" t="s">
        <v>314</v>
      </c>
      <c r="C502" s="61" t="s">
        <v>138</v>
      </c>
      <c r="D502" s="62" t="s">
        <v>87</v>
      </c>
      <c r="E502" s="62">
        <v>30</v>
      </c>
      <c r="F502" s="81"/>
      <c r="G502" s="16">
        <f t="shared" si="36"/>
        <v>0</v>
      </c>
    </row>
    <row r="503" spans="2:7" hidden="1" outlineLevel="2" x14ac:dyDescent="0.35">
      <c r="B503" s="60" t="s">
        <v>315</v>
      </c>
      <c r="C503" s="61" t="s">
        <v>127</v>
      </c>
      <c r="D503" s="62" t="s">
        <v>87</v>
      </c>
      <c r="E503" s="62">
        <v>60</v>
      </c>
      <c r="F503" s="81"/>
      <c r="G503" s="16">
        <f t="shared" si="36"/>
        <v>0</v>
      </c>
    </row>
    <row r="504" spans="2:7" hidden="1" outlineLevel="2" x14ac:dyDescent="0.35">
      <c r="B504" s="60" t="s">
        <v>316</v>
      </c>
      <c r="C504" s="61" t="s">
        <v>128</v>
      </c>
      <c r="D504" s="62" t="s">
        <v>89</v>
      </c>
      <c r="E504" s="62">
        <v>1</v>
      </c>
      <c r="F504" s="81"/>
      <c r="G504" s="16">
        <f t="shared" si="36"/>
        <v>0</v>
      </c>
    </row>
    <row r="505" spans="2:7" hidden="1" outlineLevel="2" x14ac:dyDescent="0.35">
      <c r="B505" s="60" t="s">
        <v>317</v>
      </c>
      <c r="C505" s="61" t="s">
        <v>154</v>
      </c>
      <c r="D505" s="62" t="s">
        <v>144</v>
      </c>
      <c r="E505" s="62">
        <v>1</v>
      </c>
      <c r="F505" s="81"/>
      <c r="G505" s="16">
        <f t="shared" si="36"/>
        <v>0</v>
      </c>
    </row>
    <row r="506" spans="2:7" hidden="1" outlineLevel="2" x14ac:dyDescent="0.35">
      <c r="B506" s="60" t="s">
        <v>318</v>
      </c>
      <c r="C506" s="61" t="s">
        <v>138</v>
      </c>
      <c r="D506" s="62" t="s">
        <v>87</v>
      </c>
      <c r="E506" s="62">
        <v>30</v>
      </c>
      <c r="F506" s="81"/>
      <c r="G506" s="16">
        <f t="shared" si="36"/>
        <v>0</v>
      </c>
    </row>
    <row r="507" spans="2:7" hidden="1" outlineLevel="2" x14ac:dyDescent="0.35">
      <c r="B507" s="60" t="s">
        <v>319</v>
      </c>
      <c r="C507" s="61" t="s">
        <v>127</v>
      </c>
      <c r="D507" s="62" t="s">
        <v>87</v>
      </c>
      <c r="E507" s="62">
        <v>60</v>
      </c>
      <c r="F507" s="81"/>
      <c r="G507" s="16">
        <f t="shared" si="36"/>
        <v>0</v>
      </c>
    </row>
    <row r="508" spans="2:7" hidden="1" outlineLevel="2" x14ac:dyDescent="0.35">
      <c r="B508" s="60" t="s">
        <v>320</v>
      </c>
      <c r="C508" s="61" t="s">
        <v>128</v>
      </c>
      <c r="D508" s="62" t="s">
        <v>89</v>
      </c>
      <c r="E508" s="62">
        <v>1</v>
      </c>
      <c r="F508" s="81"/>
      <c r="G508" s="16">
        <f t="shared" si="36"/>
        <v>0</v>
      </c>
    </row>
    <row r="509" spans="2:7" hidden="1" outlineLevel="2" x14ac:dyDescent="0.35">
      <c r="B509" s="60" t="s">
        <v>321</v>
      </c>
      <c r="C509" s="61" t="s">
        <v>155</v>
      </c>
      <c r="D509" s="62" t="s">
        <v>144</v>
      </c>
      <c r="E509" s="62">
        <v>4</v>
      </c>
      <c r="F509" s="81"/>
      <c r="G509" s="16">
        <f t="shared" si="36"/>
        <v>0</v>
      </c>
    </row>
    <row r="510" spans="2:7" hidden="1" outlineLevel="2" x14ac:dyDescent="0.35">
      <c r="B510" s="60" t="s">
        <v>322</v>
      </c>
      <c r="C510" s="61" t="s">
        <v>138</v>
      </c>
      <c r="D510" s="62" t="s">
        <v>87</v>
      </c>
      <c r="E510" s="62">
        <v>60</v>
      </c>
      <c r="F510" s="81"/>
      <c r="G510" s="16">
        <f t="shared" si="36"/>
        <v>0</v>
      </c>
    </row>
    <row r="511" spans="2:7" hidden="1" outlineLevel="2" x14ac:dyDescent="0.35">
      <c r="B511" s="60" t="s">
        <v>482</v>
      </c>
      <c r="C511" s="61" t="s">
        <v>127</v>
      </c>
      <c r="D511" s="62" t="s">
        <v>87</v>
      </c>
      <c r="E511" s="62">
        <v>240</v>
      </c>
      <c r="F511" s="81"/>
      <c r="G511" s="16">
        <f t="shared" si="36"/>
        <v>0</v>
      </c>
    </row>
    <row r="512" spans="2:7" hidden="1" outlineLevel="2" x14ac:dyDescent="0.35">
      <c r="B512" s="60" t="s">
        <v>527</v>
      </c>
      <c r="C512" s="61" t="s">
        <v>128</v>
      </c>
      <c r="D512" s="62" t="s">
        <v>89</v>
      </c>
      <c r="E512" s="62">
        <v>1</v>
      </c>
      <c r="F512" s="81"/>
      <c r="G512" s="16">
        <f t="shared" si="36"/>
        <v>0</v>
      </c>
    </row>
    <row r="513" spans="2:7" ht="26.5" hidden="1" outlineLevel="1" collapsed="1" x14ac:dyDescent="0.35">
      <c r="B513" s="67" t="s">
        <v>32</v>
      </c>
      <c r="C513" s="68" t="s">
        <v>774</v>
      </c>
      <c r="D513" s="69" t="s">
        <v>89</v>
      </c>
      <c r="E513" s="69">
        <v>1</v>
      </c>
      <c r="F513" s="69"/>
      <c r="G513" s="16">
        <f>SUM(G514:G535)</f>
        <v>0</v>
      </c>
    </row>
    <row r="514" spans="2:7" hidden="1" outlineLevel="2" x14ac:dyDescent="0.35">
      <c r="B514" s="60" t="s">
        <v>282</v>
      </c>
      <c r="C514" s="61" t="s">
        <v>525</v>
      </c>
      <c r="D514" s="62" t="s">
        <v>144</v>
      </c>
      <c r="E514" s="62">
        <v>4</v>
      </c>
      <c r="F514" s="81"/>
      <c r="G514" s="16">
        <f>F514*E514</f>
        <v>0</v>
      </c>
    </row>
    <row r="515" spans="2:7" hidden="1" outlineLevel="2" x14ac:dyDescent="0.35">
      <c r="B515" s="60" t="s">
        <v>283</v>
      </c>
      <c r="C515" s="61" t="s">
        <v>475</v>
      </c>
      <c r="D515" s="62" t="s">
        <v>144</v>
      </c>
      <c r="E515" s="62">
        <v>4</v>
      </c>
      <c r="F515" s="81"/>
      <c r="G515" s="16">
        <f>F515*E515</f>
        <v>0</v>
      </c>
    </row>
    <row r="516" spans="2:7" hidden="1" outlineLevel="2" x14ac:dyDescent="0.35">
      <c r="B516" s="60" t="s">
        <v>284</v>
      </c>
      <c r="C516" s="61" t="s">
        <v>151</v>
      </c>
      <c r="D516" s="62" t="s">
        <v>144</v>
      </c>
      <c r="E516" s="62">
        <v>1</v>
      </c>
      <c r="F516" s="81"/>
      <c r="G516" s="16">
        <f>F516*E516</f>
        <v>0</v>
      </c>
    </row>
    <row r="517" spans="2:7" hidden="1" outlineLevel="2" x14ac:dyDescent="0.35">
      <c r="B517" s="60" t="s">
        <v>285</v>
      </c>
      <c r="C517" s="61" t="s">
        <v>138</v>
      </c>
      <c r="D517" s="62" t="s">
        <v>87</v>
      </c>
      <c r="E517" s="62">
        <v>30</v>
      </c>
      <c r="F517" s="81"/>
      <c r="G517" s="16">
        <f t="shared" ref="G517:G535" si="37">F517*E517</f>
        <v>0</v>
      </c>
    </row>
    <row r="518" spans="2:7" hidden="1" outlineLevel="2" x14ac:dyDescent="0.35">
      <c r="B518" s="60" t="s">
        <v>286</v>
      </c>
      <c r="C518" s="61" t="s">
        <v>127</v>
      </c>
      <c r="D518" s="62" t="s">
        <v>87</v>
      </c>
      <c r="E518" s="62">
        <v>60</v>
      </c>
      <c r="F518" s="81"/>
      <c r="G518" s="16">
        <f t="shared" si="37"/>
        <v>0</v>
      </c>
    </row>
    <row r="519" spans="2:7" hidden="1" outlineLevel="2" x14ac:dyDescent="0.35">
      <c r="B519" s="60" t="s">
        <v>287</v>
      </c>
      <c r="C519" s="61" t="s">
        <v>128</v>
      </c>
      <c r="D519" s="62" t="s">
        <v>89</v>
      </c>
      <c r="E519" s="62">
        <v>1</v>
      </c>
      <c r="F519" s="81"/>
      <c r="G519" s="16">
        <f t="shared" si="37"/>
        <v>0</v>
      </c>
    </row>
    <row r="520" spans="2:7" hidden="1" outlineLevel="2" x14ac:dyDescent="0.35">
      <c r="B520" s="60" t="s">
        <v>288</v>
      </c>
      <c r="C520" s="61" t="s">
        <v>152</v>
      </c>
      <c r="D520" s="62" t="s">
        <v>144</v>
      </c>
      <c r="E520" s="62">
        <v>1</v>
      </c>
      <c r="F520" s="81"/>
      <c r="G520" s="16">
        <f t="shared" si="37"/>
        <v>0</v>
      </c>
    </row>
    <row r="521" spans="2:7" hidden="1" outlineLevel="2" x14ac:dyDescent="0.35">
      <c r="B521" s="60" t="s">
        <v>289</v>
      </c>
      <c r="C521" s="61" t="s">
        <v>138</v>
      </c>
      <c r="D521" s="62" t="s">
        <v>87</v>
      </c>
      <c r="E521" s="62">
        <v>30</v>
      </c>
      <c r="F521" s="81"/>
      <c r="G521" s="16">
        <f t="shared" si="37"/>
        <v>0</v>
      </c>
    </row>
    <row r="522" spans="2:7" hidden="1" outlineLevel="2" x14ac:dyDescent="0.35">
      <c r="B522" s="60" t="s">
        <v>290</v>
      </c>
      <c r="C522" s="61" t="s">
        <v>127</v>
      </c>
      <c r="D522" s="62" t="s">
        <v>87</v>
      </c>
      <c r="E522" s="62">
        <v>60</v>
      </c>
      <c r="F522" s="81"/>
      <c r="G522" s="16">
        <f t="shared" si="37"/>
        <v>0</v>
      </c>
    </row>
    <row r="523" spans="2:7" hidden="1" outlineLevel="2" x14ac:dyDescent="0.35">
      <c r="B523" s="60" t="s">
        <v>291</v>
      </c>
      <c r="C523" s="61" t="s">
        <v>128</v>
      </c>
      <c r="D523" s="62" t="s">
        <v>89</v>
      </c>
      <c r="E523" s="62">
        <v>1</v>
      </c>
      <c r="F523" s="81"/>
      <c r="G523" s="16">
        <f t="shared" si="37"/>
        <v>0</v>
      </c>
    </row>
    <row r="524" spans="2:7" hidden="1" outlineLevel="2" x14ac:dyDescent="0.35">
      <c r="B524" s="60" t="s">
        <v>292</v>
      </c>
      <c r="C524" s="61" t="s">
        <v>153</v>
      </c>
      <c r="D524" s="62" t="s">
        <v>144</v>
      </c>
      <c r="E524" s="62">
        <v>1</v>
      </c>
      <c r="F524" s="81"/>
      <c r="G524" s="16">
        <f t="shared" si="37"/>
        <v>0</v>
      </c>
    </row>
    <row r="525" spans="2:7" hidden="1" outlineLevel="2" x14ac:dyDescent="0.35">
      <c r="B525" s="60" t="s">
        <v>293</v>
      </c>
      <c r="C525" s="61" t="s">
        <v>138</v>
      </c>
      <c r="D525" s="62" t="s">
        <v>87</v>
      </c>
      <c r="E525" s="62">
        <v>30</v>
      </c>
      <c r="F525" s="81"/>
      <c r="G525" s="16">
        <f t="shared" si="37"/>
        <v>0</v>
      </c>
    </row>
    <row r="526" spans="2:7" hidden="1" outlineLevel="2" x14ac:dyDescent="0.35">
      <c r="B526" s="60" t="s">
        <v>294</v>
      </c>
      <c r="C526" s="61" t="s">
        <v>127</v>
      </c>
      <c r="D526" s="62" t="s">
        <v>87</v>
      </c>
      <c r="E526" s="62">
        <v>60</v>
      </c>
      <c r="F526" s="81"/>
      <c r="G526" s="16">
        <f t="shared" si="37"/>
        <v>0</v>
      </c>
    </row>
    <row r="527" spans="2:7" hidden="1" outlineLevel="2" x14ac:dyDescent="0.35">
      <c r="B527" s="60" t="s">
        <v>295</v>
      </c>
      <c r="C527" s="61" t="s">
        <v>128</v>
      </c>
      <c r="D527" s="62" t="s">
        <v>89</v>
      </c>
      <c r="E527" s="62">
        <v>1</v>
      </c>
      <c r="F527" s="81"/>
      <c r="G527" s="16">
        <f t="shared" si="37"/>
        <v>0</v>
      </c>
    </row>
    <row r="528" spans="2:7" hidden="1" outlineLevel="2" x14ac:dyDescent="0.35">
      <c r="B528" s="60" t="s">
        <v>296</v>
      </c>
      <c r="C528" s="61" t="s">
        <v>154</v>
      </c>
      <c r="D528" s="62" t="s">
        <v>144</v>
      </c>
      <c r="E528" s="62">
        <v>1</v>
      </c>
      <c r="F528" s="81"/>
      <c r="G528" s="16">
        <f t="shared" si="37"/>
        <v>0</v>
      </c>
    </row>
    <row r="529" spans="2:7" hidden="1" outlineLevel="2" x14ac:dyDescent="0.35">
      <c r="B529" s="60" t="s">
        <v>297</v>
      </c>
      <c r="C529" s="61" t="s">
        <v>138</v>
      </c>
      <c r="D529" s="62" t="s">
        <v>87</v>
      </c>
      <c r="E529" s="62">
        <v>30</v>
      </c>
      <c r="F529" s="81"/>
      <c r="G529" s="16">
        <f t="shared" si="37"/>
        <v>0</v>
      </c>
    </row>
    <row r="530" spans="2:7" hidden="1" outlineLevel="2" x14ac:dyDescent="0.35">
      <c r="B530" s="60" t="s">
        <v>298</v>
      </c>
      <c r="C530" s="61" t="s">
        <v>127</v>
      </c>
      <c r="D530" s="62" t="s">
        <v>87</v>
      </c>
      <c r="E530" s="62">
        <v>60</v>
      </c>
      <c r="F530" s="81"/>
      <c r="G530" s="16">
        <f t="shared" si="37"/>
        <v>0</v>
      </c>
    </row>
    <row r="531" spans="2:7" hidden="1" outlineLevel="2" x14ac:dyDescent="0.35">
      <c r="B531" s="60" t="s">
        <v>299</v>
      </c>
      <c r="C531" s="61" t="s">
        <v>128</v>
      </c>
      <c r="D531" s="62" t="s">
        <v>89</v>
      </c>
      <c r="E531" s="62">
        <v>1</v>
      </c>
      <c r="F531" s="81"/>
      <c r="G531" s="16">
        <f t="shared" si="37"/>
        <v>0</v>
      </c>
    </row>
    <row r="532" spans="2:7" hidden="1" outlineLevel="2" x14ac:dyDescent="0.35">
      <c r="B532" s="60" t="s">
        <v>300</v>
      </c>
      <c r="C532" s="61" t="s">
        <v>155</v>
      </c>
      <c r="D532" s="62" t="s">
        <v>144</v>
      </c>
      <c r="E532" s="62">
        <v>4</v>
      </c>
      <c r="F532" s="81"/>
      <c r="G532" s="16">
        <f t="shared" si="37"/>
        <v>0</v>
      </c>
    </row>
    <row r="533" spans="2:7" hidden="1" outlineLevel="2" x14ac:dyDescent="0.35">
      <c r="B533" s="60" t="s">
        <v>301</v>
      </c>
      <c r="C533" s="61" t="s">
        <v>138</v>
      </c>
      <c r="D533" s="62" t="s">
        <v>87</v>
      </c>
      <c r="E533" s="62">
        <v>60</v>
      </c>
      <c r="F533" s="81"/>
      <c r="G533" s="16">
        <f t="shared" si="37"/>
        <v>0</v>
      </c>
    </row>
    <row r="534" spans="2:7" hidden="1" outlineLevel="2" x14ac:dyDescent="0.35">
      <c r="B534" s="60" t="s">
        <v>483</v>
      </c>
      <c r="C534" s="61" t="s">
        <v>127</v>
      </c>
      <c r="D534" s="62" t="s">
        <v>87</v>
      </c>
      <c r="E534" s="62">
        <v>240</v>
      </c>
      <c r="F534" s="81"/>
      <c r="G534" s="16">
        <f t="shared" si="37"/>
        <v>0</v>
      </c>
    </row>
    <row r="535" spans="2:7" hidden="1" outlineLevel="2" x14ac:dyDescent="0.35">
      <c r="B535" s="60" t="s">
        <v>528</v>
      </c>
      <c r="C535" s="61" t="s">
        <v>128</v>
      </c>
      <c r="D535" s="62" t="s">
        <v>89</v>
      </c>
      <c r="E535" s="62">
        <v>1</v>
      </c>
      <c r="F535" s="81"/>
      <c r="G535" s="16">
        <f t="shared" si="37"/>
        <v>0</v>
      </c>
    </row>
    <row r="536" spans="2:7" ht="26.5" hidden="1" outlineLevel="1" collapsed="1" x14ac:dyDescent="0.35">
      <c r="B536" s="67" t="s">
        <v>33</v>
      </c>
      <c r="C536" s="68" t="s">
        <v>775</v>
      </c>
      <c r="D536" s="69" t="s">
        <v>89</v>
      </c>
      <c r="E536" s="69">
        <v>1</v>
      </c>
      <c r="F536" s="69"/>
      <c r="G536" s="16">
        <f>SUM(G537:G558)</f>
        <v>0</v>
      </c>
    </row>
    <row r="537" spans="2:7" hidden="1" outlineLevel="2" x14ac:dyDescent="0.35">
      <c r="B537" s="60" t="s">
        <v>325</v>
      </c>
      <c r="C537" s="61" t="s">
        <v>525</v>
      </c>
      <c r="D537" s="62" t="s">
        <v>144</v>
      </c>
      <c r="E537" s="62">
        <v>4</v>
      </c>
      <c r="F537" s="81"/>
      <c r="G537" s="16">
        <f>F537*E537</f>
        <v>0</v>
      </c>
    </row>
    <row r="538" spans="2:7" hidden="1" outlineLevel="2" x14ac:dyDescent="0.35">
      <c r="B538" s="60" t="s">
        <v>326</v>
      </c>
      <c r="C538" s="61" t="s">
        <v>475</v>
      </c>
      <c r="D538" s="62" t="s">
        <v>144</v>
      </c>
      <c r="E538" s="62">
        <v>4</v>
      </c>
      <c r="F538" s="81"/>
      <c r="G538" s="16">
        <f>F538*E538</f>
        <v>0</v>
      </c>
    </row>
    <row r="539" spans="2:7" hidden="1" outlineLevel="2" x14ac:dyDescent="0.35">
      <c r="B539" s="60" t="s">
        <v>327</v>
      </c>
      <c r="C539" s="61" t="s">
        <v>151</v>
      </c>
      <c r="D539" s="62" t="s">
        <v>144</v>
      </c>
      <c r="E539" s="62">
        <v>1</v>
      </c>
      <c r="F539" s="81"/>
      <c r="G539" s="16">
        <f>F539*E539</f>
        <v>0</v>
      </c>
    </row>
    <row r="540" spans="2:7" hidden="1" outlineLevel="2" x14ac:dyDescent="0.35">
      <c r="B540" s="60" t="s">
        <v>328</v>
      </c>
      <c r="C540" s="61" t="s">
        <v>138</v>
      </c>
      <c r="D540" s="62" t="s">
        <v>87</v>
      </c>
      <c r="E540" s="62">
        <v>30</v>
      </c>
      <c r="F540" s="81"/>
      <c r="G540" s="16">
        <f t="shared" ref="G540:G558" si="38">F540*E540</f>
        <v>0</v>
      </c>
    </row>
    <row r="541" spans="2:7" hidden="1" outlineLevel="2" x14ac:dyDescent="0.35">
      <c r="B541" s="60" t="s">
        <v>329</v>
      </c>
      <c r="C541" s="61" t="s">
        <v>127</v>
      </c>
      <c r="D541" s="62" t="s">
        <v>87</v>
      </c>
      <c r="E541" s="62">
        <v>60</v>
      </c>
      <c r="F541" s="81"/>
      <c r="G541" s="16">
        <f t="shared" si="38"/>
        <v>0</v>
      </c>
    </row>
    <row r="542" spans="2:7" hidden="1" outlineLevel="2" x14ac:dyDescent="0.35">
      <c r="B542" s="60" t="s">
        <v>330</v>
      </c>
      <c r="C542" s="61" t="s">
        <v>128</v>
      </c>
      <c r="D542" s="62" t="s">
        <v>89</v>
      </c>
      <c r="E542" s="62">
        <v>1</v>
      </c>
      <c r="F542" s="81"/>
      <c r="G542" s="16">
        <f t="shared" si="38"/>
        <v>0</v>
      </c>
    </row>
    <row r="543" spans="2:7" hidden="1" outlineLevel="2" x14ac:dyDescent="0.35">
      <c r="B543" s="60" t="s">
        <v>331</v>
      </c>
      <c r="C543" s="61" t="s">
        <v>152</v>
      </c>
      <c r="D543" s="62" t="s">
        <v>144</v>
      </c>
      <c r="E543" s="62">
        <v>1</v>
      </c>
      <c r="F543" s="81"/>
      <c r="G543" s="16">
        <f t="shared" si="38"/>
        <v>0</v>
      </c>
    </row>
    <row r="544" spans="2:7" hidden="1" outlineLevel="2" x14ac:dyDescent="0.35">
      <c r="B544" s="60" t="s">
        <v>332</v>
      </c>
      <c r="C544" s="61" t="s">
        <v>138</v>
      </c>
      <c r="D544" s="62" t="s">
        <v>87</v>
      </c>
      <c r="E544" s="62">
        <v>30</v>
      </c>
      <c r="F544" s="81"/>
      <c r="G544" s="16">
        <f t="shared" si="38"/>
        <v>0</v>
      </c>
    </row>
    <row r="545" spans="2:7" hidden="1" outlineLevel="2" x14ac:dyDescent="0.35">
      <c r="B545" s="60" t="s">
        <v>333</v>
      </c>
      <c r="C545" s="61" t="s">
        <v>127</v>
      </c>
      <c r="D545" s="62" t="s">
        <v>87</v>
      </c>
      <c r="E545" s="62">
        <v>60</v>
      </c>
      <c r="F545" s="81"/>
      <c r="G545" s="16">
        <f t="shared" si="38"/>
        <v>0</v>
      </c>
    </row>
    <row r="546" spans="2:7" hidden="1" outlineLevel="2" x14ac:dyDescent="0.35">
      <c r="B546" s="60" t="s">
        <v>334</v>
      </c>
      <c r="C546" s="61" t="s">
        <v>128</v>
      </c>
      <c r="D546" s="62" t="s">
        <v>89</v>
      </c>
      <c r="E546" s="62">
        <v>1</v>
      </c>
      <c r="F546" s="81"/>
      <c r="G546" s="16">
        <f t="shared" si="38"/>
        <v>0</v>
      </c>
    </row>
    <row r="547" spans="2:7" hidden="1" outlineLevel="2" x14ac:dyDescent="0.35">
      <c r="B547" s="60" t="s">
        <v>335</v>
      </c>
      <c r="C547" s="61" t="s">
        <v>153</v>
      </c>
      <c r="D547" s="62" t="s">
        <v>144</v>
      </c>
      <c r="E547" s="62">
        <v>1</v>
      </c>
      <c r="F547" s="81"/>
      <c r="G547" s="16">
        <f t="shared" si="38"/>
        <v>0</v>
      </c>
    </row>
    <row r="548" spans="2:7" hidden="1" outlineLevel="2" x14ac:dyDescent="0.35">
      <c r="B548" s="60" t="s">
        <v>336</v>
      </c>
      <c r="C548" s="61" t="s">
        <v>138</v>
      </c>
      <c r="D548" s="62" t="s">
        <v>87</v>
      </c>
      <c r="E548" s="62">
        <v>30</v>
      </c>
      <c r="F548" s="81"/>
      <c r="G548" s="16">
        <f t="shared" si="38"/>
        <v>0</v>
      </c>
    </row>
    <row r="549" spans="2:7" hidden="1" outlineLevel="2" x14ac:dyDescent="0.35">
      <c r="B549" s="60" t="s">
        <v>337</v>
      </c>
      <c r="C549" s="61" t="s">
        <v>127</v>
      </c>
      <c r="D549" s="62" t="s">
        <v>87</v>
      </c>
      <c r="E549" s="62">
        <v>60</v>
      </c>
      <c r="F549" s="81"/>
      <c r="G549" s="16">
        <f t="shared" si="38"/>
        <v>0</v>
      </c>
    </row>
    <row r="550" spans="2:7" hidden="1" outlineLevel="2" x14ac:dyDescent="0.35">
      <c r="B550" s="60" t="s">
        <v>338</v>
      </c>
      <c r="C550" s="61" t="s">
        <v>128</v>
      </c>
      <c r="D550" s="62" t="s">
        <v>89</v>
      </c>
      <c r="E550" s="62">
        <v>1</v>
      </c>
      <c r="F550" s="81"/>
      <c r="G550" s="16">
        <f t="shared" si="38"/>
        <v>0</v>
      </c>
    </row>
    <row r="551" spans="2:7" hidden="1" outlineLevel="2" x14ac:dyDescent="0.35">
      <c r="B551" s="60" t="s">
        <v>339</v>
      </c>
      <c r="C551" s="61" t="s">
        <v>154</v>
      </c>
      <c r="D551" s="62" t="s">
        <v>144</v>
      </c>
      <c r="E551" s="62">
        <v>1</v>
      </c>
      <c r="F551" s="81"/>
      <c r="G551" s="16">
        <f t="shared" si="38"/>
        <v>0</v>
      </c>
    </row>
    <row r="552" spans="2:7" hidden="1" outlineLevel="2" x14ac:dyDescent="0.35">
      <c r="B552" s="60" t="s">
        <v>340</v>
      </c>
      <c r="C552" s="61" t="s">
        <v>138</v>
      </c>
      <c r="D552" s="62" t="s">
        <v>87</v>
      </c>
      <c r="E552" s="62">
        <v>30</v>
      </c>
      <c r="F552" s="81"/>
      <c r="G552" s="16">
        <f t="shared" si="38"/>
        <v>0</v>
      </c>
    </row>
    <row r="553" spans="2:7" hidden="1" outlineLevel="2" x14ac:dyDescent="0.35">
      <c r="B553" s="60" t="s">
        <v>341</v>
      </c>
      <c r="C553" s="61" t="s">
        <v>127</v>
      </c>
      <c r="D553" s="62" t="s">
        <v>87</v>
      </c>
      <c r="E553" s="62">
        <v>60</v>
      </c>
      <c r="F553" s="81"/>
      <c r="G553" s="16">
        <f t="shared" si="38"/>
        <v>0</v>
      </c>
    </row>
    <row r="554" spans="2:7" hidden="1" outlineLevel="2" x14ac:dyDescent="0.35">
      <c r="B554" s="60" t="s">
        <v>342</v>
      </c>
      <c r="C554" s="61" t="s">
        <v>128</v>
      </c>
      <c r="D554" s="62" t="s">
        <v>89</v>
      </c>
      <c r="E554" s="62">
        <v>1</v>
      </c>
      <c r="F554" s="81"/>
      <c r="G554" s="16">
        <f t="shared" si="38"/>
        <v>0</v>
      </c>
    </row>
    <row r="555" spans="2:7" hidden="1" outlineLevel="2" x14ac:dyDescent="0.35">
      <c r="B555" s="60" t="s">
        <v>343</v>
      </c>
      <c r="C555" s="61" t="s">
        <v>155</v>
      </c>
      <c r="D555" s="62" t="s">
        <v>144</v>
      </c>
      <c r="E555" s="62">
        <v>4</v>
      </c>
      <c r="F555" s="81"/>
      <c r="G555" s="16">
        <f t="shared" si="38"/>
        <v>0</v>
      </c>
    </row>
    <row r="556" spans="2:7" hidden="1" outlineLevel="2" x14ac:dyDescent="0.35">
      <c r="B556" s="60" t="s">
        <v>344</v>
      </c>
      <c r="C556" s="61" t="s">
        <v>138</v>
      </c>
      <c r="D556" s="62" t="s">
        <v>87</v>
      </c>
      <c r="E556" s="62">
        <v>60</v>
      </c>
      <c r="F556" s="81"/>
      <c r="G556" s="16">
        <f t="shared" si="38"/>
        <v>0</v>
      </c>
    </row>
    <row r="557" spans="2:7" hidden="1" outlineLevel="2" x14ac:dyDescent="0.35">
      <c r="B557" s="60" t="s">
        <v>484</v>
      </c>
      <c r="C557" s="61" t="s">
        <v>127</v>
      </c>
      <c r="D557" s="62" t="s">
        <v>87</v>
      </c>
      <c r="E557" s="62">
        <v>240</v>
      </c>
      <c r="F557" s="81"/>
      <c r="G557" s="16">
        <f t="shared" si="38"/>
        <v>0</v>
      </c>
    </row>
    <row r="558" spans="2:7" hidden="1" outlineLevel="2" x14ac:dyDescent="0.35">
      <c r="B558" s="60" t="s">
        <v>529</v>
      </c>
      <c r="C558" s="61" t="s">
        <v>128</v>
      </c>
      <c r="D558" s="62" t="s">
        <v>89</v>
      </c>
      <c r="E558" s="62">
        <v>1</v>
      </c>
      <c r="F558" s="81"/>
      <c r="G558" s="16">
        <f t="shared" si="38"/>
        <v>0</v>
      </c>
    </row>
    <row r="559" spans="2:7" ht="26.5" hidden="1" outlineLevel="1" collapsed="1" x14ac:dyDescent="0.35">
      <c r="B559" s="67" t="s">
        <v>323</v>
      </c>
      <c r="C559" s="68" t="s">
        <v>776</v>
      </c>
      <c r="D559" s="69" t="s">
        <v>89</v>
      </c>
      <c r="E559" s="69">
        <v>1</v>
      </c>
      <c r="F559" s="69"/>
      <c r="G559" s="16">
        <f>SUM(G560:G565)</f>
        <v>0</v>
      </c>
    </row>
    <row r="560" spans="2:7" hidden="1" outlineLevel="2" x14ac:dyDescent="0.35">
      <c r="B560" s="60" t="s">
        <v>485</v>
      </c>
      <c r="C560" s="61" t="s">
        <v>475</v>
      </c>
      <c r="D560" s="62" t="s">
        <v>144</v>
      </c>
      <c r="E560" s="62">
        <v>1</v>
      </c>
      <c r="F560" s="81"/>
      <c r="G560" s="16">
        <f>F560*E560</f>
        <v>0</v>
      </c>
    </row>
    <row r="561" spans="2:7" hidden="1" outlineLevel="2" x14ac:dyDescent="0.35">
      <c r="B561" s="60" t="s">
        <v>486</v>
      </c>
      <c r="C561" s="61" t="s">
        <v>156</v>
      </c>
      <c r="D561" s="62" t="s">
        <v>144</v>
      </c>
      <c r="E561" s="62">
        <v>1</v>
      </c>
      <c r="F561" s="81"/>
      <c r="G561" s="16">
        <f>F561*E559</f>
        <v>0</v>
      </c>
    </row>
    <row r="562" spans="2:7" hidden="1" outlineLevel="2" x14ac:dyDescent="0.35">
      <c r="B562" s="60" t="s">
        <v>487</v>
      </c>
      <c r="C562" s="61" t="s">
        <v>126</v>
      </c>
      <c r="D562" s="62" t="s">
        <v>87</v>
      </c>
      <c r="E562" s="62">
        <v>170</v>
      </c>
      <c r="F562" s="81"/>
      <c r="G562" s="16">
        <f>F562*E562</f>
        <v>0</v>
      </c>
    </row>
    <row r="563" spans="2:7" hidden="1" outlineLevel="2" x14ac:dyDescent="0.35">
      <c r="B563" s="60" t="s">
        <v>488</v>
      </c>
      <c r="C563" s="61" t="s">
        <v>127</v>
      </c>
      <c r="D563" s="62" t="s">
        <v>87</v>
      </c>
      <c r="E563" s="62">
        <v>170</v>
      </c>
      <c r="F563" s="81"/>
      <c r="G563" s="16">
        <f>F563*E563</f>
        <v>0</v>
      </c>
    </row>
    <row r="564" spans="2:7" hidden="1" outlineLevel="2" x14ac:dyDescent="0.35">
      <c r="B564" s="60" t="s">
        <v>489</v>
      </c>
      <c r="C564" s="61" t="s">
        <v>128</v>
      </c>
      <c r="D564" s="62" t="s">
        <v>89</v>
      </c>
      <c r="E564" s="62">
        <v>1</v>
      </c>
      <c r="F564" s="81"/>
      <c r="G564" s="16">
        <f>F564*E564</f>
        <v>0</v>
      </c>
    </row>
    <row r="565" spans="2:7" hidden="1" outlineLevel="2" x14ac:dyDescent="0.35">
      <c r="B565" s="60" t="s">
        <v>490</v>
      </c>
      <c r="C565" s="61" t="s">
        <v>514</v>
      </c>
      <c r="D565" s="62" t="s">
        <v>144</v>
      </c>
      <c r="E565" s="62">
        <v>3</v>
      </c>
      <c r="F565" s="81"/>
      <c r="G565" s="16">
        <f>F565*E565</f>
        <v>0</v>
      </c>
    </row>
    <row r="566" spans="2:7" ht="26.5" hidden="1" outlineLevel="1" collapsed="1" x14ac:dyDescent="0.35">
      <c r="B566" s="67" t="s">
        <v>324</v>
      </c>
      <c r="C566" s="68" t="s">
        <v>777</v>
      </c>
      <c r="D566" s="69" t="s">
        <v>89</v>
      </c>
      <c r="E566" s="69">
        <v>1</v>
      </c>
      <c r="F566" s="69"/>
      <c r="G566" s="16">
        <f>SUM(G567:G575)</f>
        <v>0</v>
      </c>
    </row>
    <row r="567" spans="2:7" hidden="1" outlineLevel="2" x14ac:dyDescent="0.35">
      <c r="B567" s="60" t="s">
        <v>491</v>
      </c>
      <c r="C567" s="61" t="s">
        <v>475</v>
      </c>
      <c r="D567" s="62" t="s">
        <v>144</v>
      </c>
      <c r="E567" s="62">
        <v>4</v>
      </c>
      <c r="F567" s="81"/>
      <c r="G567" s="16">
        <f>F567*E567</f>
        <v>0</v>
      </c>
    </row>
    <row r="568" spans="2:7" hidden="1" outlineLevel="2" x14ac:dyDescent="0.35">
      <c r="B568" s="60" t="s">
        <v>492</v>
      </c>
      <c r="C568" s="61" t="s">
        <v>158</v>
      </c>
      <c r="D568" s="62" t="s">
        <v>144</v>
      </c>
      <c r="E568" s="62">
        <v>4</v>
      </c>
      <c r="F568" s="81"/>
      <c r="G568" s="16">
        <f>F568*E568</f>
        <v>0</v>
      </c>
    </row>
    <row r="569" spans="2:7" hidden="1" outlineLevel="2" x14ac:dyDescent="0.35">
      <c r="B569" s="60" t="s">
        <v>493</v>
      </c>
      <c r="C569" s="61" t="s">
        <v>157</v>
      </c>
      <c r="D569" s="62" t="s">
        <v>144</v>
      </c>
      <c r="E569" s="62">
        <v>1</v>
      </c>
      <c r="F569" s="81"/>
      <c r="G569" s="16">
        <f t="shared" ref="G569:G575" si="39">F569*E569</f>
        <v>0</v>
      </c>
    </row>
    <row r="570" spans="2:7" hidden="1" outlineLevel="2" x14ac:dyDescent="0.35">
      <c r="B570" s="60" t="s">
        <v>494</v>
      </c>
      <c r="C570" s="61" t="s">
        <v>159</v>
      </c>
      <c r="D570" s="62" t="s">
        <v>87</v>
      </c>
      <c r="E570" s="62">
        <v>35</v>
      </c>
      <c r="F570" s="81"/>
      <c r="G570" s="16">
        <f t="shared" si="39"/>
        <v>0</v>
      </c>
    </row>
    <row r="571" spans="2:7" hidden="1" outlineLevel="2" x14ac:dyDescent="0.35">
      <c r="B571" s="60" t="s">
        <v>495</v>
      </c>
      <c r="C571" s="61" t="s">
        <v>127</v>
      </c>
      <c r="D571" s="62" t="s">
        <v>87</v>
      </c>
      <c r="E571" s="62">
        <v>35</v>
      </c>
      <c r="F571" s="81"/>
      <c r="G571" s="16">
        <f t="shared" si="39"/>
        <v>0</v>
      </c>
    </row>
    <row r="572" spans="2:7" hidden="1" outlineLevel="2" x14ac:dyDescent="0.35">
      <c r="B572" s="60" t="s">
        <v>496</v>
      </c>
      <c r="C572" s="61" t="s">
        <v>128</v>
      </c>
      <c r="D572" s="62" t="s">
        <v>89</v>
      </c>
      <c r="E572" s="62">
        <v>1</v>
      </c>
      <c r="F572" s="81"/>
      <c r="G572" s="16">
        <f t="shared" si="39"/>
        <v>0</v>
      </c>
    </row>
    <row r="573" spans="2:7" hidden="1" outlineLevel="2" x14ac:dyDescent="0.35">
      <c r="B573" s="60" t="s">
        <v>497</v>
      </c>
      <c r="C573" s="61" t="s">
        <v>160</v>
      </c>
      <c r="D573" s="62" t="s">
        <v>87</v>
      </c>
      <c r="E573" s="62">
        <v>180</v>
      </c>
      <c r="F573" s="81"/>
      <c r="G573" s="16">
        <f t="shared" si="39"/>
        <v>0</v>
      </c>
    </row>
    <row r="574" spans="2:7" hidden="1" outlineLevel="2" x14ac:dyDescent="0.35">
      <c r="B574" s="60" t="s">
        <v>498</v>
      </c>
      <c r="C574" s="61" t="s">
        <v>127</v>
      </c>
      <c r="D574" s="62" t="s">
        <v>87</v>
      </c>
      <c r="E574" s="62">
        <v>180</v>
      </c>
      <c r="F574" s="81"/>
      <c r="G574" s="16">
        <f t="shared" si="39"/>
        <v>0</v>
      </c>
    </row>
    <row r="575" spans="2:7" hidden="1" outlineLevel="2" x14ac:dyDescent="0.35">
      <c r="B575" s="60" t="s">
        <v>499</v>
      </c>
      <c r="C575" s="61" t="s">
        <v>128</v>
      </c>
      <c r="D575" s="62" t="s">
        <v>89</v>
      </c>
      <c r="E575" s="62">
        <v>1</v>
      </c>
      <c r="F575" s="81"/>
      <c r="G575" s="16">
        <f t="shared" si="39"/>
        <v>0</v>
      </c>
    </row>
    <row r="576" spans="2:7" ht="35" hidden="1" customHeight="1" outlineLevel="1" collapsed="1" x14ac:dyDescent="0.35">
      <c r="B576" s="67" t="s">
        <v>60</v>
      </c>
      <c r="C576" s="68" t="s">
        <v>778</v>
      </c>
      <c r="D576" s="69" t="s">
        <v>89</v>
      </c>
      <c r="E576" s="69">
        <v>1</v>
      </c>
      <c r="F576" s="69"/>
      <c r="G576" s="16">
        <f>SUM(G577:G585)</f>
        <v>0</v>
      </c>
    </row>
    <row r="577" spans="2:8" hidden="1" outlineLevel="2" x14ac:dyDescent="0.35">
      <c r="B577" s="60" t="s">
        <v>500</v>
      </c>
      <c r="C577" s="61" t="s">
        <v>475</v>
      </c>
      <c r="D577" s="62" t="s">
        <v>144</v>
      </c>
      <c r="E577" s="62">
        <v>9</v>
      </c>
      <c r="F577" s="81"/>
      <c r="G577" s="16">
        <f t="shared" ref="G577:G590" si="40">F577*E577</f>
        <v>0</v>
      </c>
    </row>
    <row r="578" spans="2:8" hidden="1" outlineLevel="2" x14ac:dyDescent="0.35">
      <c r="B578" s="60" t="s">
        <v>501</v>
      </c>
      <c r="C578" s="61" t="s">
        <v>161</v>
      </c>
      <c r="D578" s="62" t="s">
        <v>144</v>
      </c>
      <c r="E578" s="62">
        <v>9</v>
      </c>
      <c r="F578" s="81"/>
      <c r="G578" s="16">
        <f>F578*E578</f>
        <v>0</v>
      </c>
    </row>
    <row r="579" spans="2:8" hidden="1" outlineLevel="2" x14ac:dyDescent="0.35">
      <c r="B579" s="60" t="s">
        <v>502</v>
      </c>
      <c r="C579" s="61" t="s">
        <v>162</v>
      </c>
      <c r="D579" s="62" t="s">
        <v>87</v>
      </c>
      <c r="E579" s="62">
        <v>116</v>
      </c>
      <c r="F579" s="81"/>
      <c r="G579" s="16">
        <f t="shared" si="40"/>
        <v>0</v>
      </c>
    </row>
    <row r="580" spans="2:8" hidden="1" outlineLevel="2" x14ac:dyDescent="0.35">
      <c r="B580" s="60" t="s">
        <v>503</v>
      </c>
      <c r="C580" s="61" t="s">
        <v>164</v>
      </c>
      <c r="D580" s="62" t="s">
        <v>87</v>
      </c>
      <c r="E580" s="62">
        <v>444</v>
      </c>
      <c r="F580" s="81"/>
      <c r="G580" s="16">
        <f t="shared" si="40"/>
        <v>0</v>
      </c>
    </row>
    <row r="581" spans="2:8" hidden="1" outlineLevel="2" x14ac:dyDescent="0.35">
      <c r="B581" s="60" t="s">
        <v>504</v>
      </c>
      <c r="C581" s="61" t="s">
        <v>165</v>
      </c>
      <c r="D581" s="62" t="s">
        <v>87</v>
      </c>
      <c r="E581" s="62">
        <v>115</v>
      </c>
      <c r="F581" s="81"/>
      <c r="G581" s="16">
        <f t="shared" si="40"/>
        <v>0</v>
      </c>
    </row>
    <row r="582" spans="2:8" hidden="1" outlineLevel="2" x14ac:dyDescent="0.35">
      <c r="B582" s="60" t="s">
        <v>505</v>
      </c>
      <c r="C582" s="61" t="s">
        <v>163</v>
      </c>
      <c r="D582" s="62" t="s">
        <v>87</v>
      </c>
      <c r="E582" s="62">
        <v>215</v>
      </c>
      <c r="F582" s="81"/>
      <c r="G582" s="16">
        <f t="shared" si="40"/>
        <v>0</v>
      </c>
    </row>
    <row r="583" spans="2:8" hidden="1" outlineLevel="2" x14ac:dyDescent="0.35">
      <c r="B583" s="60" t="s">
        <v>506</v>
      </c>
      <c r="C583" s="61" t="s">
        <v>166</v>
      </c>
      <c r="D583" s="62" t="s">
        <v>87</v>
      </c>
      <c r="E583" s="62">
        <v>92</v>
      </c>
      <c r="F583" s="81"/>
      <c r="G583" s="16">
        <f t="shared" si="40"/>
        <v>0</v>
      </c>
    </row>
    <row r="584" spans="2:8" hidden="1" outlineLevel="2" x14ac:dyDescent="0.35">
      <c r="B584" s="60" t="s">
        <v>507</v>
      </c>
      <c r="C584" s="61" t="s">
        <v>167</v>
      </c>
      <c r="D584" s="62" t="s">
        <v>87</v>
      </c>
      <c r="E584" s="62">
        <v>346</v>
      </c>
      <c r="F584" s="81"/>
      <c r="G584" s="16">
        <f t="shared" si="40"/>
        <v>0</v>
      </c>
    </row>
    <row r="585" spans="2:8" hidden="1" outlineLevel="2" x14ac:dyDescent="0.35">
      <c r="B585" s="60" t="s">
        <v>508</v>
      </c>
      <c r="C585" s="61" t="s">
        <v>128</v>
      </c>
      <c r="D585" s="62" t="s">
        <v>89</v>
      </c>
      <c r="E585" s="62">
        <v>1</v>
      </c>
      <c r="F585" s="81"/>
      <c r="G585" s="16">
        <f t="shared" si="40"/>
        <v>0</v>
      </c>
    </row>
    <row r="586" spans="2:8" hidden="1" outlineLevel="1" collapsed="1" x14ac:dyDescent="0.35">
      <c r="B586" s="64" t="s">
        <v>61</v>
      </c>
      <c r="C586" s="65" t="s">
        <v>779</v>
      </c>
      <c r="D586" s="66" t="s">
        <v>89</v>
      </c>
      <c r="E586" s="66">
        <v>1</v>
      </c>
      <c r="F586" s="66"/>
      <c r="G586" s="16">
        <f>SUM(G587:G590)</f>
        <v>0</v>
      </c>
    </row>
    <row r="587" spans="2:8" hidden="1" outlineLevel="2" x14ac:dyDescent="0.35">
      <c r="B587" s="60" t="s">
        <v>509</v>
      </c>
      <c r="C587" s="61" t="s">
        <v>148</v>
      </c>
      <c r="D587" s="62" t="s">
        <v>144</v>
      </c>
      <c r="E587" s="62">
        <v>1</v>
      </c>
      <c r="F587" s="81"/>
      <c r="G587" s="16">
        <f t="shared" si="40"/>
        <v>0</v>
      </c>
    </row>
    <row r="588" spans="2:8" hidden="1" outlineLevel="2" x14ac:dyDescent="0.35">
      <c r="B588" s="60" t="s">
        <v>510</v>
      </c>
      <c r="C588" s="61" t="s">
        <v>126</v>
      </c>
      <c r="D588" s="62" t="s">
        <v>87</v>
      </c>
      <c r="E588" s="62">
        <v>85</v>
      </c>
      <c r="F588" s="81"/>
      <c r="G588" s="16">
        <f t="shared" si="40"/>
        <v>0</v>
      </c>
    </row>
    <row r="589" spans="2:8" hidden="1" outlineLevel="2" x14ac:dyDescent="0.35">
      <c r="B589" s="60" t="s">
        <v>511</v>
      </c>
      <c r="C589" s="61" t="s">
        <v>127</v>
      </c>
      <c r="D589" s="62" t="s">
        <v>87</v>
      </c>
      <c r="E589" s="62">
        <v>85</v>
      </c>
      <c r="F589" s="81"/>
      <c r="G589" s="16">
        <f t="shared" si="40"/>
        <v>0</v>
      </c>
    </row>
    <row r="590" spans="2:8" hidden="1" outlineLevel="2" x14ac:dyDescent="0.35">
      <c r="B590" s="60" t="s">
        <v>512</v>
      </c>
      <c r="C590" s="61" t="s">
        <v>128</v>
      </c>
      <c r="D590" s="62" t="s">
        <v>89</v>
      </c>
      <c r="E590" s="62">
        <v>1</v>
      </c>
      <c r="F590" s="81"/>
      <c r="G590" s="16">
        <f t="shared" si="40"/>
        <v>0</v>
      </c>
    </row>
    <row r="591" spans="2:8" hidden="1" outlineLevel="1" collapsed="1" x14ac:dyDescent="0.35">
      <c r="B591" s="64" t="s">
        <v>62</v>
      </c>
      <c r="C591" s="65" t="s">
        <v>1021</v>
      </c>
      <c r="D591" s="66" t="s">
        <v>89</v>
      </c>
      <c r="E591" s="66">
        <v>1</v>
      </c>
      <c r="F591" s="81"/>
      <c r="G591" s="16">
        <f>E591*F591</f>
        <v>0</v>
      </c>
    </row>
    <row r="592" spans="2:8" collapsed="1" x14ac:dyDescent="0.35">
      <c r="B592" s="58" t="s">
        <v>34</v>
      </c>
      <c r="C592" s="57" t="s">
        <v>520</v>
      </c>
      <c r="D592" s="32"/>
      <c r="E592" s="32"/>
      <c r="F592" s="33"/>
      <c r="G592" s="16">
        <f>SUM(G593,G596,G599,G602,G605,G608,G612,G616,G619,G623,G627,G632,G636,G641,G643,G646,G650,G652)</f>
        <v>0</v>
      </c>
      <c r="H592" s="71"/>
    </row>
    <row r="593" spans="2:7" hidden="1" outlineLevel="1" collapsed="1" x14ac:dyDescent="0.35">
      <c r="B593" s="64" t="s">
        <v>35</v>
      </c>
      <c r="C593" s="65" t="s">
        <v>780</v>
      </c>
      <c r="D593" s="66" t="s">
        <v>89</v>
      </c>
      <c r="E593" s="66">
        <v>1</v>
      </c>
      <c r="F593" s="66"/>
      <c r="G593" s="63">
        <f>SUM( G594:G595)</f>
        <v>0</v>
      </c>
    </row>
    <row r="594" spans="2:7" hidden="1" outlineLevel="2" x14ac:dyDescent="0.35">
      <c r="B594" s="60" t="s">
        <v>345</v>
      </c>
      <c r="C594" s="61" t="s">
        <v>169</v>
      </c>
      <c r="D594" s="62" t="s">
        <v>144</v>
      </c>
      <c r="E594" s="62">
        <v>1</v>
      </c>
      <c r="F594" s="81"/>
      <c r="G594" s="63">
        <f>F594*E594</f>
        <v>0</v>
      </c>
    </row>
    <row r="595" spans="2:7" hidden="1" outlineLevel="2" x14ac:dyDescent="0.35">
      <c r="B595" s="60" t="s">
        <v>346</v>
      </c>
      <c r="C595" s="61" t="s">
        <v>171</v>
      </c>
      <c r="D595" s="62" t="s">
        <v>89</v>
      </c>
      <c r="E595" s="62">
        <v>1</v>
      </c>
      <c r="F595" s="81"/>
      <c r="G595" s="63">
        <f>F595*E595</f>
        <v>0</v>
      </c>
    </row>
    <row r="596" spans="2:7" hidden="1" outlineLevel="1" collapsed="1" x14ac:dyDescent="0.35">
      <c r="B596" s="64" t="s">
        <v>350</v>
      </c>
      <c r="C596" s="65" t="s">
        <v>781</v>
      </c>
      <c r="D596" s="66" t="s">
        <v>89</v>
      </c>
      <c r="E596" s="66">
        <v>1</v>
      </c>
      <c r="F596" s="66"/>
      <c r="G596" s="63">
        <f>SUM(G597:G598)</f>
        <v>0</v>
      </c>
    </row>
    <row r="597" spans="2:7" hidden="1" outlineLevel="2" x14ac:dyDescent="0.35">
      <c r="B597" s="60" t="s">
        <v>347</v>
      </c>
      <c r="C597" s="61" t="s">
        <v>172</v>
      </c>
      <c r="D597" s="62" t="s">
        <v>144</v>
      </c>
      <c r="E597" s="62">
        <v>1</v>
      </c>
      <c r="F597" s="81"/>
      <c r="G597" s="63">
        <f>F597*E597</f>
        <v>0</v>
      </c>
    </row>
    <row r="598" spans="2:7" hidden="1" outlineLevel="2" x14ac:dyDescent="0.35">
      <c r="B598" s="60" t="s">
        <v>348</v>
      </c>
      <c r="C598" s="61" t="s">
        <v>171</v>
      </c>
      <c r="D598" s="62" t="s">
        <v>89</v>
      </c>
      <c r="E598" s="62">
        <v>1</v>
      </c>
      <c r="F598" s="81"/>
      <c r="G598" s="63">
        <f>F598*E598</f>
        <v>0</v>
      </c>
    </row>
    <row r="599" spans="2:7" hidden="1" outlineLevel="1" collapsed="1" x14ac:dyDescent="0.35">
      <c r="B599" s="64" t="s">
        <v>351</v>
      </c>
      <c r="C599" s="65" t="s">
        <v>1022</v>
      </c>
      <c r="D599" s="66" t="s">
        <v>89</v>
      </c>
      <c r="E599" s="66">
        <v>1</v>
      </c>
      <c r="F599" s="66"/>
      <c r="G599" s="63">
        <f>SUM(G600:G601)</f>
        <v>0</v>
      </c>
    </row>
    <row r="600" spans="2:7" hidden="1" outlineLevel="2" x14ac:dyDescent="0.35">
      <c r="B600" s="60" t="s">
        <v>349</v>
      </c>
      <c r="C600" s="61" t="s">
        <v>173</v>
      </c>
      <c r="D600" s="62" t="s">
        <v>144</v>
      </c>
      <c r="E600" s="62">
        <v>1</v>
      </c>
      <c r="F600" s="81"/>
      <c r="G600" s="63">
        <f>F600*1</f>
        <v>0</v>
      </c>
    </row>
    <row r="601" spans="2:7" hidden="1" outlineLevel="2" x14ac:dyDescent="0.35">
      <c r="B601" s="60" t="s">
        <v>352</v>
      </c>
      <c r="C601" s="61" t="s">
        <v>171</v>
      </c>
      <c r="D601" s="62" t="s">
        <v>89</v>
      </c>
      <c r="E601" s="62">
        <v>1</v>
      </c>
      <c r="F601" s="81"/>
      <c r="G601" s="63">
        <f>F601*1</f>
        <v>0</v>
      </c>
    </row>
    <row r="602" spans="2:7" hidden="1" outlineLevel="1" collapsed="1" x14ac:dyDescent="0.35">
      <c r="B602" s="64" t="s">
        <v>355</v>
      </c>
      <c r="C602" s="65" t="s">
        <v>744</v>
      </c>
      <c r="D602" s="66" t="s">
        <v>89</v>
      </c>
      <c r="E602" s="66">
        <v>1</v>
      </c>
      <c r="F602" s="66"/>
      <c r="G602" s="63">
        <f>SUM(G603:G604)</f>
        <v>0</v>
      </c>
    </row>
    <row r="603" spans="2:7" hidden="1" outlineLevel="2" x14ac:dyDescent="0.35">
      <c r="B603" s="60" t="s">
        <v>353</v>
      </c>
      <c r="C603" s="61" t="s">
        <v>174</v>
      </c>
      <c r="D603" s="62" t="s">
        <v>144</v>
      </c>
      <c r="E603" s="62">
        <v>1</v>
      </c>
      <c r="F603" s="81"/>
      <c r="G603" s="63">
        <f>F603*E603</f>
        <v>0</v>
      </c>
    </row>
    <row r="604" spans="2:7" hidden="1" outlineLevel="2" x14ac:dyDescent="0.35">
      <c r="B604" s="60" t="s">
        <v>354</v>
      </c>
      <c r="C604" s="61" t="s">
        <v>171</v>
      </c>
      <c r="D604" s="62" t="s">
        <v>89</v>
      </c>
      <c r="E604" s="62">
        <v>1</v>
      </c>
      <c r="F604" s="81"/>
      <c r="G604" s="63">
        <f>F604*E604</f>
        <v>0</v>
      </c>
    </row>
    <row r="605" spans="2:7" ht="26.5" hidden="1" outlineLevel="1" collapsed="1" x14ac:dyDescent="0.35">
      <c r="B605" s="64" t="s">
        <v>356</v>
      </c>
      <c r="C605" s="68" t="s">
        <v>745</v>
      </c>
      <c r="D605" s="66" t="s">
        <v>89</v>
      </c>
      <c r="E605" s="66">
        <v>1</v>
      </c>
      <c r="F605" s="66"/>
      <c r="G605" s="63">
        <f>SUM(G606:G607)</f>
        <v>0</v>
      </c>
    </row>
    <row r="606" spans="2:7" hidden="1" outlineLevel="2" x14ac:dyDescent="0.35">
      <c r="B606" s="60" t="s">
        <v>357</v>
      </c>
      <c r="C606" s="61" t="s">
        <v>175</v>
      </c>
      <c r="D606" s="62" t="s">
        <v>144</v>
      </c>
      <c r="E606" s="62">
        <v>1</v>
      </c>
      <c r="F606" s="81"/>
      <c r="G606" s="63">
        <f>F606*E606</f>
        <v>0</v>
      </c>
    </row>
    <row r="607" spans="2:7" hidden="1" outlineLevel="2" x14ac:dyDescent="0.35">
      <c r="B607" s="60" t="s">
        <v>358</v>
      </c>
      <c r="C607" s="61" t="s">
        <v>171</v>
      </c>
      <c r="D607" s="62" t="s">
        <v>89</v>
      </c>
      <c r="E607" s="62">
        <v>1</v>
      </c>
      <c r="F607" s="81"/>
      <c r="G607" s="63">
        <f>F607*E607</f>
        <v>0</v>
      </c>
    </row>
    <row r="608" spans="2:7" hidden="1" outlineLevel="1" collapsed="1" x14ac:dyDescent="0.35">
      <c r="B608" s="64" t="s">
        <v>360</v>
      </c>
      <c r="C608" s="65" t="s">
        <v>782</v>
      </c>
      <c r="D608" s="66" t="s">
        <v>89</v>
      </c>
      <c r="E608" s="66">
        <v>1</v>
      </c>
      <c r="F608" s="66"/>
      <c r="G608" s="63">
        <f>SUM(G609:G611)</f>
        <v>0</v>
      </c>
    </row>
    <row r="609" spans="2:7" hidden="1" outlineLevel="2" x14ac:dyDescent="0.35">
      <c r="B609" s="60" t="s">
        <v>359</v>
      </c>
      <c r="C609" s="61" t="s">
        <v>371</v>
      </c>
      <c r="D609" s="62" t="s">
        <v>144</v>
      </c>
      <c r="E609" s="62">
        <v>1</v>
      </c>
      <c r="F609" s="81"/>
      <c r="G609" s="63">
        <f>F609*E609</f>
        <v>0</v>
      </c>
    </row>
    <row r="610" spans="2:7" hidden="1" outlineLevel="2" x14ac:dyDescent="0.35">
      <c r="B610" s="60" t="s">
        <v>361</v>
      </c>
      <c r="C610" s="61" t="s">
        <v>126</v>
      </c>
      <c r="D610" s="62" t="s">
        <v>87</v>
      </c>
      <c r="E610" s="62">
        <v>60</v>
      </c>
      <c r="F610" s="81"/>
      <c r="G610" s="63">
        <f>F610*E610</f>
        <v>0</v>
      </c>
    </row>
    <row r="611" spans="2:7" hidden="1" outlineLevel="2" x14ac:dyDescent="0.35">
      <c r="B611" s="60" t="s">
        <v>362</v>
      </c>
      <c r="C611" s="61" t="s">
        <v>170</v>
      </c>
      <c r="D611" s="62" t="s">
        <v>89</v>
      </c>
      <c r="E611" s="62">
        <v>1</v>
      </c>
      <c r="F611" s="83"/>
      <c r="G611" s="63">
        <f>F611*E611</f>
        <v>0</v>
      </c>
    </row>
    <row r="612" spans="2:7" hidden="1" outlineLevel="1" collapsed="1" x14ac:dyDescent="0.35">
      <c r="B612" s="64" t="s">
        <v>363</v>
      </c>
      <c r="C612" s="65" t="s">
        <v>805</v>
      </c>
      <c r="D612" s="66" t="s">
        <v>89</v>
      </c>
      <c r="E612" s="66">
        <v>1</v>
      </c>
      <c r="F612" s="66"/>
      <c r="G612" s="63">
        <f>SUM(G613:G614)</f>
        <v>0</v>
      </c>
    </row>
    <row r="613" spans="2:7" hidden="1" outlineLevel="2" x14ac:dyDescent="0.35">
      <c r="B613" s="60" t="s">
        <v>364</v>
      </c>
      <c r="C613" s="61" t="s">
        <v>372</v>
      </c>
      <c r="D613" s="62" t="s">
        <v>144</v>
      </c>
      <c r="E613" s="62">
        <v>1</v>
      </c>
      <c r="F613" s="81"/>
      <c r="G613" s="63">
        <f>F613*E613</f>
        <v>0</v>
      </c>
    </row>
    <row r="614" spans="2:7" hidden="1" outlineLevel="2" x14ac:dyDescent="0.35">
      <c r="B614" s="60" t="s">
        <v>365</v>
      </c>
      <c r="C614" s="61" t="s">
        <v>126</v>
      </c>
      <c r="D614" s="62" t="s">
        <v>89</v>
      </c>
      <c r="E614" s="62">
        <v>1</v>
      </c>
      <c r="F614" s="81"/>
      <c r="G614" s="63">
        <f>F614*E614</f>
        <v>0</v>
      </c>
    </row>
    <row r="615" spans="2:7" hidden="1" outlineLevel="2" x14ac:dyDescent="0.35">
      <c r="B615" s="60" t="s">
        <v>366</v>
      </c>
      <c r="C615" s="61" t="s">
        <v>170</v>
      </c>
      <c r="D615" s="62" t="s">
        <v>89</v>
      </c>
      <c r="E615" s="62">
        <v>1</v>
      </c>
      <c r="F615" s="83"/>
      <c r="G615" s="63">
        <f>F615*E615</f>
        <v>0</v>
      </c>
    </row>
    <row r="616" spans="2:7" hidden="1" outlineLevel="1" collapsed="1" x14ac:dyDescent="0.35">
      <c r="B616" s="64" t="s">
        <v>367</v>
      </c>
      <c r="C616" s="65" t="s">
        <v>783</v>
      </c>
      <c r="D616" s="66" t="s">
        <v>89</v>
      </c>
      <c r="E616" s="66">
        <v>1</v>
      </c>
      <c r="F616" s="66"/>
      <c r="G616" s="63">
        <f>SUM(G617:G618)</f>
        <v>0</v>
      </c>
    </row>
    <row r="617" spans="2:7" hidden="1" outlineLevel="2" x14ac:dyDescent="0.35">
      <c r="B617" s="60" t="s">
        <v>368</v>
      </c>
      <c r="C617" s="61" t="s">
        <v>373</v>
      </c>
      <c r="D617" s="62" t="s">
        <v>89</v>
      </c>
      <c r="E617" s="62">
        <v>1</v>
      </c>
      <c r="F617" s="81"/>
      <c r="G617" s="63">
        <f>F617*E617</f>
        <v>0</v>
      </c>
    </row>
    <row r="618" spans="2:7" hidden="1" outlineLevel="2" x14ac:dyDescent="0.35">
      <c r="B618" s="60" t="s">
        <v>374</v>
      </c>
      <c r="C618" s="61" t="s">
        <v>171</v>
      </c>
      <c r="D618" s="62" t="s">
        <v>89</v>
      </c>
      <c r="E618" s="62">
        <v>1</v>
      </c>
      <c r="F618" s="81"/>
      <c r="G618" s="63">
        <f>F618*E618</f>
        <v>0</v>
      </c>
    </row>
    <row r="619" spans="2:7" hidden="1" outlineLevel="1" collapsed="1" x14ac:dyDescent="0.35">
      <c r="B619" s="64" t="s">
        <v>369</v>
      </c>
      <c r="C619" s="65" t="s">
        <v>809</v>
      </c>
      <c r="D619" s="66" t="s">
        <v>89</v>
      </c>
      <c r="E619" s="66">
        <v>1</v>
      </c>
      <c r="F619" s="66"/>
      <c r="G619" s="63">
        <f>SUM(G620:G621)</f>
        <v>0</v>
      </c>
    </row>
    <row r="620" spans="2:7" hidden="1" outlineLevel="2" x14ac:dyDescent="0.35">
      <c r="B620" s="60" t="s">
        <v>370</v>
      </c>
      <c r="C620" s="61" t="s">
        <v>380</v>
      </c>
      <c r="D620" s="62" t="s">
        <v>89</v>
      </c>
      <c r="E620" s="62">
        <v>1</v>
      </c>
      <c r="F620" s="81"/>
      <c r="G620" s="63">
        <f>F620*E620</f>
        <v>0</v>
      </c>
    </row>
    <row r="621" spans="2:7" hidden="1" outlineLevel="2" x14ac:dyDescent="0.35">
      <c r="B621" s="60" t="s">
        <v>381</v>
      </c>
      <c r="C621" s="61" t="s">
        <v>171</v>
      </c>
      <c r="D621" s="62" t="s">
        <v>89</v>
      </c>
      <c r="E621" s="62">
        <v>1</v>
      </c>
      <c r="F621" s="81"/>
      <c r="G621" s="63">
        <f>F621*E621</f>
        <v>0</v>
      </c>
    </row>
    <row r="622" spans="2:7" hidden="1" outlineLevel="2" x14ac:dyDescent="0.35">
      <c r="B622" s="60"/>
      <c r="C622" s="61"/>
      <c r="D622" s="62"/>
      <c r="E622" s="62"/>
      <c r="F622" s="81"/>
      <c r="G622" s="63"/>
    </row>
    <row r="623" spans="2:7" hidden="1" outlineLevel="1" collapsed="1" x14ac:dyDescent="0.35">
      <c r="B623" s="64" t="s">
        <v>787</v>
      </c>
      <c r="C623" s="65" t="s">
        <v>808</v>
      </c>
      <c r="D623" s="66" t="s">
        <v>89</v>
      </c>
      <c r="E623" s="66">
        <v>1</v>
      </c>
      <c r="F623" s="66"/>
      <c r="G623" s="63">
        <f>SUM(G624:G625)</f>
        <v>0</v>
      </c>
    </row>
    <row r="624" spans="2:7" hidden="1" outlineLevel="2" x14ac:dyDescent="0.35">
      <c r="B624" s="60" t="s">
        <v>382</v>
      </c>
      <c r="C624" s="61" t="s">
        <v>521</v>
      </c>
      <c r="D624" s="62" t="s">
        <v>89</v>
      </c>
      <c r="E624" s="62">
        <v>1</v>
      </c>
      <c r="F624" s="81"/>
      <c r="G624" s="63">
        <f>F624*E624</f>
        <v>0</v>
      </c>
    </row>
    <row r="625" spans="2:7" hidden="1" outlineLevel="2" x14ac:dyDescent="0.35">
      <c r="B625" s="60" t="s">
        <v>383</v>
      </c>
      <c r="C625" s="61" t="s">
        <v>171</v>
      </c>
      <c r="D625" s="62" t="s">
        <v>89</v>
      </c>
      <c r="E625" s="62">
        <v>1</v>
      </c>
      <c r="F625" s="81"/>
      <c r="G625" s="63">
        <f>F625*E625</f>
        <v>0</v>
      </c>
    </row>
    <row r="626" spans="2:7" hidden="1" outlineLevel="2" x14ac:dyDescent="0.35">
      <c r="B626" s="60"/>
      <c r="C626" s="61"/>
      <c r="D626" s="62"/>
      <c r="E626" s="62"/>
      <c r="F626" s="81"/>
      <c r="G626" s="63"/>
    </row>
    <row r="627" spans="2:7" hidden="1" outlineLevel="1" collapsed="1" x14ac:dyDescent="0.35">
      <c r="B627" s="64" t="s">
        <v>788</v>
      </c>
      <c r="C627" s="65" t="s">
        <v>810</v>
      </c>
      <c r="D627" s="66" t="s">
        <v>4</v>
      </c>
      <c r="E627" s="66">
        <v>1</v>
      </c>
      <c r="F627" s="66"/>
      <c r="G627" s="63">
        <f>SUM(G628:G630)</f>
        <v>0</v>
      </c>
    </row>
    <row r="628" spans="2:7" hidden="1" outlineLevel="2" x14ac:dyDescent="0.35">
      <c r="B628" s="60" t="s">
        <v>384</v>
      </c>
      <c r="C628" s="61" t="s">
        <v>126</v>
      </c>
      <c r="D628" s="62" t="s">
        <v>87</v>
      </c>
      <c r="E628" s="62">
        <v>40</v>
      </c>
      <c r="F628" s="81"/>
      <c r="G628" s="63">
        <f>F628*E628</f>
        <v>0</v>
      </c>
    </row>
    <row r="629" spans="2:7" hidden="1" outlineLevel="2" x14ac:dyDescent="0.35">
      <c r="B629" s="60" t="s">
        <v>385</v>
      </c>
      <c r="C629" s="61" t="s">
        <v>176</v>
      </c>
      <c r="D629" s="62" t="s">
        <v>89</v>
      </c>
      <c r="E629" s="62">
        <v>1</v>
      </c>
      <c r="F629" s="81"/>
      <c r="G629" s="63">
        <f>F629*E629</f>
        <v>0</v>
      </c>
    </row>
    <row r="630" spans="2:7" hidden="1" outlineLevel="2" x14ac:dyDescent="0.35">
      <c r="B630" s="60" t="s">
        <v>386</v>
      </c>
      <c r="C630" s="61" t="s">
        <v>171</v>
      </c>
      <c r="D630" s="62" t="s">
        <v>89</v>
      </c>
      <c r="E630" s="62">
        <v>1</v>
      </c>
      <c r="F630" s="81"/>
      <c r="G630" s="63">
        <f>F630*E630</f>
        <v>0</v>
      </c>
    </row>
    <row r="631" spans="2:7" hidden="1" outlineLevel="2" x14ac:dyDescent="0.35">
      <c r="B631" s="60"/>
      <c r="C631" s="61"/>
      <c r="D631" s="62"/>
      <c r="E631" s="62"/>
      <c r="F631" s="81"/>
      <c r="G631" s="63"/>
    </row>
    <row r="632" spans="2:7" hidden="1" outlineLevel="1" collapsed="1" x14ac:dyDescent="0.35">
      <c r="B632" s="64" t="s">
        <v>789</v>
      </c>
      <c r="C632" s="65" t="s">
        <v>784</v>
      </c>
      <c r="D632" s="66" t="s">
        <v>89</v>
      </c>
      <c r="E632" s="66">
        <v>1</v>
      </c>
      <c r="F632" s="66"/>
      <c r="G632" s="63">
        <f>SUM(G633:G634)</f>
        <v>0</v>
      </c>
    </row>
    <row r="633" spans="2:7" hidden="1" outlineLevel="2" x14ac:dyDescent="0.35">
      <c r="B633" s="60" t="s">
        <v>387</v>
      </c>
      <c r="C633" s="61" t="s">
        <v>176</v>
      </c>
      <c r="D633" s="62" t="s">
        <v>89</v>
      </c>
      <c r="E633" s="62">
        <v>1</v>
      </c>
      <c r="F633" s="81"/>
      <c r="G633" s="63">
        <f>F633*E633</f>
        <v>0</v>
      </c>
    </row>
    <row r="634" spans="2:7" hidden="1" outlineLevel="2" x14ac:dyDescent="0.35">
      <c r="B634" s="60" t="s">
        <v>388</v>
      </c>
      <c r="C634" s="61" t="s">
        <v>171</v>
      </c>
      <c r="D634" s="62" t="s">
        <v>89</v>
      </c>
      <c r="E634" s="62">
        <v>1</v>
      </c>
      <c r="F634" s="81"/>
      <c r="G634" s="63">
        <f>F634*E634</f>
        <v>0</v>
      </c>
    </row>
    <row r="635" spans="2:7" hidden="1" outlineLevel="2" x14ac:dyDescent="0.35">
      <c r="B635" s="60"/>
      <c r="C635" s="61"/>
      <c r="D635" s="62"/>
      <c r="E635" s="62"/>
      <c r="F635" s="81"/>
      <c r="G635" s="63"/>
    </row>
    <row r="636" spans="2:7" hidden="1" outlineLevel="1" collapsed="1" x14ac:dyDescent="0.35">
      <c r="B636" s="64" t="s">
        <v>790</v>
      </c>
      <c r="C636" s="65" t="s">
        <v>746</v>
      </c>
      <c r="D636" s="66" t="s">
        <v>89</v>
      </c>
      <c r="E636" s="66">
        <v>1</v>
      </c>
      <c r="F636" s="66"/>
      <c r="G636" s="63">
        <f>SUM(G637:G639)</f>
        <v>0</v>
      </c>
    </row>
    <row r="637" spans="2:7" hidden="1" outlineLevel="2" x14ac:dyDescent="0.35">
      <c r="B637" s="60" t="s">
        <v>390</v>
      </c>
      <c r="C637" s="61" t="s">
        <v>389</v>
      </c>
      <c r="D637" s="62" t="s">
        <v>89</v>
      </c>
      <c r="E637" s="62">
        <v>1</v>
      </c>
      <c r="F637" s="81"/>
      <c r="G637" s="63">
        <f>F637*E637</f>
        <v>0</v>
      </c>
    </row>
    <row r="638" spans="2:7" hidden="1" outlineLevel="2" x14ac:dyDescent="0.35">
      <c r="B638" s="60" t="s">
        <v>391</v>
      </c>
      <c r="C638" s="61" t="s">
        <v>176</v>
      </c>
      <c r="D638" s="62" t="s">
        <v>89</v>
      </c>
      <c r="E638" s="62">
        <v>1</v>
      </c>
      <c r="F638" s="81"/>
      <c r="G638" s="63">
        <f>F638*E638</f>
        <v>0</v>
      </c>
    </row>
    <row r="639" spans="2:7" hidden="1" outlineLevel="2" x14ac:dyDescent="0.35">
      <c r="B639" s="60" t="s">
        <v>392</v>
      </c>
      <c r="C639" s="61" t="s">
        <v>171</v>
      </c>
      <c r="D639" s="62" t="s">
        <v>89</v>
      </c>
      <c r="E639" s="62">
        <v>1</v>
      </c>
      <c r="F639" s="81"/>
      <c r="G639" s="63">
        <f>F639*E639</f>
        <v>0</v>
      </c>
    </row>
    <row r="640" spans="2:7" hidden="1" outlineLevel="2" x14ac:dyDescent="0.35">
      <c r="B640" s="60"/>
      <c r="C640" s="61"/>
      <c r="D640" s="62"/>
      <c r="E640" s="62"/>
      <c r="F640" s="81"/>
      <c r="G640" s="63"/>
    </row>
    <row r="641" spans="2:8" hidden="1" outlineLevel="1" collapsed="1" x14ac:dyDescent="0.35">
      <c r="B641" s="64" t="s">
        <v>791</v>
      </c>
      <c r="C641" s="65" t="s">
        <v>806</v>
      </c>
      <c r="D641" s="66" t="s">
        <v>89</v>
      </c>
      <c r="E641" s="66">
        <v>1</v>
      </c>
      <c r="F641" s="66"/>
      <c r="G641" s="63">
        <f>SUM(G642:G642)</f>
        <v>0</v>
      </c>
    </row>
    <row r="642" spans="2:8" hidden="1" outlineLevel="2" x14ac:dyDescent="0.35">
      <c r="B642" s="60" t="s">
        <v>393</v>
      </c>
      <c r="C642" s="61" t="s">
        <v>171</v>
      </c>
      <c r="D642" s="62" t="s">
        <v>89</v>
      </c>
      <c r="E642" s="62">
        <v>1</v>
      </c>
      <c r="F642" s="81"/>
      <c r="G642" s="63">
        <f>F642*E642</f>
        <v>0</v>
      </c>
    </row>
    <row r="643" spans="2:8" hidden="1" outlineLevel="1" collapsed="1" x14ac:dyDescent="0.35">
      <c r="B643" s="64" t="s">
        <v>792</v>
      </c>
      <c r="C643" s="65" t="s">
        <v>1023</v>
      </c>
      <c r="D643" s="66" t="s">
        <v>89</v>
      </c>
      <c r="E643" s="66">
        <v>1</v>
      </c>
      <c r="F643" s="66"/>
      <c r="G643" s="63">
        <f>SUM(G644:G645)</f>
        <v>0</v>
      </c>
    </row>
    <row r="644" spans="2:8" hidden="1" outlineLevel="2" x14ac:dyDescent="0.35">
      <c r="B644" s="60" t="s">
        <v>375</v>
      </c>
      <c r="C644" s="61" t="s">
        <v>522</v>
      </c>
      <c r="D644" s="62" t="s">
        <v>89</v>
      </c>
      <c r="E644" s="62">
        <v>1</v>
      </c>
      <c r="F644" s="81"/>
      <c r="G644" s="63">
        <f>F644*E644</f>
        <v>0</v>
      </c>
    </row>
    <row r="645" spans="2:8" hidden="1" outlineLevel="2" x14ac:dyDescent="0.35">
      <c r="B645" s="60" t="s">
        <v>376</v>
      </c>
      <c r="C645" s="61" t="s">
        <v>523</v>
      </c>
      <c r="D645" s="62" t="s">
        <v>89</v>
      </c>
      <c r="E645" s="62">
        <v>1</v>
      </c>
      <c r="F645" s="81"/>
      <c r="G645" s="63"/>
    </row>
    <row r="646" spans="2:8" hidden="1" outlineLevel="1" collapsed="1" x14ac:dyDescent="0.35">
      <c r="B646" s="64" t="s">
        <v>793</v>
      </c>
      <c r="C646" s="65" t="s">
        <v>785</v>
      </c>
      <c r="D646" s="66" t="s">
        <v>89</v>
      </c>
      <c r="E646" s="66">
        <v>1</v>
      </c>
      <c r="F646" s="66"/>
      <c r="G646" s="63">
        <f>SUM(G647:G649)</f>
        <v>0</v>
      </c>
    </row>
    <row r="647" spans="2:8" hidden="1" outlineLevel="2" x14ac:dyDescent="0.35">
      <c r="B647" s="60" t="s">
        <v>377</v>
      </c>
      <c r="C647" s="61" t="s">
        <v>515</v>
      </c>
      <c r="D647" s="62" t="s">
        <v>87</v>
      </c>
      <c r="E647" s="62">
        <v>600</v>
      </c>
      <c r="F647" s="81"/>
      <c r="G647" s="63">
        <f>F647*E647</f>
        <v>0</v>
      </c>
    </row>
    <row r="648" spans="2:8" hidden="1" outlineLevel="2" x14ac:dyDescent="0.35">
      <c r="B648" s="60" t="s">
        <v>378</v>
      </c>
      <c r="C648" s="61" t="s">
        <v>127</v>
      </c>
      <c r="D648" s="62" t="s">
        <v>87</v>
      </c>
      <c r="E648" s="62">
        <v>600</v>
      </c>
      <c r="F648" s="81"/>
      <c r="G648" s="63">
        <f>F648*E648</f>
        <v>0</v>
      </c>
    </row>
    <row r="649" spans="2:8" hidden="1" outlineLevel="2" x14ac:dyDescent="0.35">
      <c r="B649" s="60" t="s">
        <v>524</v>
      </c>
      <c r="C649" s="61" t="s">
        <v>379</v>
      </c>
      <c r="D649" s="62" t="s">
        <v>89</v>
      </c>
      <c r="E649" s="62">
        <v>1</v>
      </c>
      <c r="F649" s="81"/>
      <c r="G649" s="63">
        <f>F649*E649</f>
        <v>0</v>
      </c>
    </row>
    <row r="650" spans="2:8" hidden="1" outlineLevel="1" collapsed="1" x14ac:dyDescent="0.35">
      <c r="B650" s="64" t="s">
        <v>794</v>
      </c>
      <c r="C650" s="65" t="s">
        <v>786</v>
      </c>
      <c r="D650" s="66" t="s">
        <v>89</v>
      </c>
      <c r="E650" s="66">
        <v>1</v>
      </c>
      <c r="F650" s="66"/>
      <c r="G650" s="63">
        <f>SUM(G651)</f>
        <v>0</v>
      </c>
    </row>
    <row r="651" spans="2:8" hidden="1" outlineLevel="2" x14ac:dyDescent="0.35">
      <c r="B651" s="60" t="s">
        <v>394</v>
      </c>
      <c r="C651" s="61" t="s">
        <v>786</v>
      </c>
      <c r="D651" s="62" t="s">
        <v>89</v>
      </c>
      <c r="E651" s="62">
        <v>1</v>
      </c>
      <c r="F651" s="81"/>
      <c r="G651" s="63">
        <f>F651*E651</f>
        <v>0</v>
      </c>
    </row>
    <row r="652" spans="2:8" hidden="1" outlineLevel="1" x14ac:dyDescent="0.35">
      <c r="B652" s="64" t="s">
        <v>807</v>
      </c>
      <c r="C652" s="65" t="s">
        <v>1021</v>
      </c>
      <c r="D652" s="66" t="s">
        <v>89</v>
      </c>
      <c r="E652" s="66">
        <v>1</v>
      </c>
      <c r="F652" s="81"/>
      <c r="G652" s="63">
        <f>E652*F652</f>
        <v>0</v>
      </c>
    </row>
    <row r="653" spans="2:8" ht="11.4" customHeight="1" x14ac:dyDescent="0.35">
      <c r="B653" s="58" t="s">
        <v>707</v>
      </c>
      <c r="C653" s="57" t="s">
        <v>36</v>
      </c>
      <c r="D653" s="32"/>
      <c r="E653" s="32"/>
      <c r="F653" s="33"/>
      <c r="G653" s="16">
        <f>SUM(G654:G657)</f>
        <v>0</v>
      </c>
      <c r="H653" s="71"/>
    </row>
    <row r="654" spans="2:8" ht="14.4" customHeight="1" outlineLevel="1" x14ac:dyDescent="0.35">
      <c r="B654" s="64" t="s">
        <v>709</v>
      </c>
      <c r="C654" s="65" t="s">
        <v>1024</v>
      </c>
      <c r="D654" s="66" t="s">
        <v>89</v>
      </c>
      <c r="E654" s="66">
        <v>1</v>
      </c>
      <c r="F654" s="86"/>
      <c r="G654" s="10">
        <f>E654*F654</f>
        <v>0</v>
      </c>
    </row>
    <row r="655" spans="2:8" ht="13.25" customHeight="1" outlineLevel="1" x14ac:dyDescent="0.35">
      <c r="B655" s="64" t="s">
        <v>710</v>
      </c>
      <c r="C655" s="65" t="s">
        <v>708</v>
      </c>
      <c r="D655" s="66" t="s">
        <v>89</v>
      </c>
      <c r="E655" s="66">
        <v>1</v>
      </c>
      <c r="F655" s="87"/>
      <c r="G655" s="10">
        <f>E655*F655</f>
        <v>0</v>
      </c>
    </row>
    <row r="656" spans="2:8" ht="10.75" customHeight="1" outlineLevel="1" x14ac:dyDescent="0.35">
      <c r="B656" s="64" t="s">
        <v>711</v>
      </c>
      <c r="C656" s="65" t="s">
        <v>713</v>
      </c>
      <c r="D656" s="66" t="s">
        <v>89</v>
      </c>
      <c r="E656" s="66">
        <v>1</v>
      </c>
      <c r="F656" s="87"/>
      <c r="G656" s="10">
        <f>E656*F656</f>
        <v>0</v>
      </c>
    </row>
    <row r="657" spans="2:9" ht="12.65" customHeight="1" outlineLevel="1" x14ac:dyDescent="0.35">
      <c r="B657" s="64" t="s">
        <v>712</v>
      </c>
      <c r="C657" s="65" t="s">
        <v>714</v>
      </c>
      <c r="D657" s="66" t="s">
        <v>89</v>
      </c>
      <c r="E657" s="66">
        <v>1</v>
      </c>
      <c r="F657" s="87"/>
      <c r="G657" s="10">
        <f>E657*F657</f>
        <v>0</v>
      </c>
    </row>
    <row r="658" spans="2:9" ht="12.65" customHeight="1" x14ac:dyDescent="0.35">
      <c r="B658" s="58" t="s">
        <v>1025</v>
      </c>
      <c r="C658" s="74" t="s">
        <v>1026</v>
      </c>
      <c r="D658" s="32"/>
      <c r="E658" s="32"/>
      <c r="F658" s="33">
        <v>348000</v>
      </c>
      <c r="G658" s="16">
        <f>F658</f>
        <v>348000</v>
      </c>
      <c r="I658" s="28"/>
    </row>
    <row r="659" spans="2:9" ht="31.25" customHeight="1" collapsed="1" thickBot="1" x14ac:dyDescent="0.4">
      <c r="B659" s="29" t="s">
        <v>1124</v>
      </c>
      <c r="C659" s="30"/>
      <c r="D659" s="30"/>
      <c r="E659" s="30"/>
      <c r="F659" s="31"/>
      <c r="G659" s="88">
        <f>SUM(G6,G21,G47,G174,G281,G436,G592,G653,G658)</f>
        <v>348000</v>
      </c>
      <c r="H659" s="72"/>
    </row>
    <row r="660" spans="2:9" ht="122.5" customHeight="1" thickBot="1" x14ac:dyDescent="0.4">
      <c r="B660" s="119" t="s">
        <v>1096</v>
      </c>
      <c r="C660" s="120"/>
      <c r="D660" s="120"/>
      <c r="E660" s="120"/>
      <c r="F660" s="120"/>
      <c r="G660" s="121"/>
    </row>
    <row r="661" spans="2:9" ht="15" thickTop="1" x14ac:dyDescent="0.35">
      <c r="H661" s="71"/>
    </row>
    <row r="663" spans="2:9" x14ac:dyDescent="0.35">
      <c r="H663" s="28"/>
    </row>
  </sheetData>
  <mergeCells count="8">
    <mergeCell ref="B660:G660"/>
    <mergeCell ref="C21:F21"/>
    <mergeCell ref="C47:F47"/>
    <mergeCell ref="B2:E3"/>
    <mergeCell ref="B1:G1"/>
    <mergeCell ref="F2:G3"/>
    <mergeCell ref="B4:G4"/>
    <mergeCell ref="C6:F6"/>
  </mergeCells>
  <hyperlinks>
    <hyperlink ref="B287" location="E.1.5.!A1" display="E.1.5."/>
    <hyperlink ref="B289" location="E.1.7.!A1" display="E.1.7."/>
    <hyperlink ref="B314" location="E.5.3.!A1" display="E.5.3."/>
    <hyperlink ref="B364" location="E.11.4.1.!A1" display="E.11.4.1."/>
    <hyperlink ref="B365" location="E.11.4.2.!A1" display="E.11.4.2."/>
    <hyperlink ref="B366" location="E.11.4.3.!A1" display="E.11.4.3."/>
    <hyperlink ref="B367" location="E.11.4.4!A1" display="E.11.4.4."/>
  </hyperlinks>
  <pageMargins left="0.70866141732283472" right="0.70866141732283472" top="0.74803149606299213" bottom="0.74803149606299213" header="0.31496062992125984" footer="0.31496062992125984"/>
  <pageSetup scale="69" orientation="portrait" r:id="rId1"/>
  <rowBreaks count="1" manualBreakCount="1">
    <brk id="173" max="16383" man="1"/>
  </rowBreaks>
  <ignoredErrors>
    <ignoredError sqref="G13 G224 G228:G234 G244:G277 G182:G213 G218 G51 G109:G127 G101:G104 G89:G92 G71 G63:G66 G140:G143 G146 G130 G170:G171 G79 G358:G368 G383 G351 G339 G653 G169 G378 G372 G24 G28 G30 G34 G36 G42 G40 G335 G32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9"/>
  <sheetViews>
    <sheetView tabSelected="1" zoomScale="160" zoomScaleNormal="160" workbookViewId="0">
      <selection activeCell="E49" sqref="E49"/>
    </sheetView>
  </sheetViews>
  <sheetFormatPr baseColWidth="10" defaultColWidth="11.54296875" defaultRowHeight="14.5" customHeight="1" x14ac:dyDescent="0.2"/>
  <cols>
    <col min="1" max="1" width="28.36328125" style="50" customWidth="1"/>
    <col min="2" max="3" width="11.54296875" style="50"/>
    <col min="4" max="4" width="19.90625" style="50" customWidth="1"/>
    <col min="5" max="16384" width="11.54296875" style="50"/>
  </cols>
  <sheetData>
    <row r="1" spans="1:5" ht="14.5" customHeight="1" x14ac:dyDescent="0.2">
      <c r="A1" s="141" t="s">
        <v>1097</v>
      </c>
      <c r="B1" s="141"/>
      <c r="C1" s="141"/>
      <c r="D1" s="141"/>
      <c r="E1" s="141"/>
    </row>
    <row r="2" spans="1:5" ht="14.5" customHeight="1" x14ac:dyDescent="0.25">
      <c r="A2" s="147" t="s">
        <v>697</v>
      </c>
      <c r="B2" s="147"/>
      <c r="C2" s="147"/>
      <c r="D2" s="147"/>
      <c r="E2" s="147"/>
    </row>
    <row r="3" spans="1:5" ht="14.5" customHeight="1" x14ac:dyDescent="0.25">
      <c r="A3" s="42" t="s">
        <v>698</v>
      </c>
      <c r="B3" s="154" t="s">
        <v>700</v>
      </c>
      <c r="C3" s="154"/>
      <c r="D3" s="154"/>
      <c r="E3" s="154"/>
    </row>
    <row r="4" spans="1:5" ht="14.5" customHeight="1" x14ac:dyDescent="0.25">
      <c r="A4" s="42" t="s">
        <v>817</v>
      </c>
      <c r="B4" s="154"/>
      <c r="C4" s="154"/>
      <c r="D4" s="154"/>
      <c r="E4" s="154"/>
    </row>
    <row r="5" spans="1:5" ht="25.75" customHeight="1" x14ac:dyDescent="0.2">
      <c r="A5" s="55" t="s">
        <v>699</v>
      </c>
      <c r="B5" s="156"/>
      <c r="C5" s="156"/>
      <c r="D5" s="156"/>
      <c r="E5" s="156"/>
    </row>
    <row r="6" spans="1:5" ht="14.5" customHeight="1" x14ac:dyDescent="0.25">
      <c r="A6" s="42" t="s">
        <v>210</v>
      </c>
      <c r="B6" s="155"/>
      <c r="C6" s="155"/>
      <c r="D6" s="155"/>
      <c r="E6" s="155"/>
    </row>
    <row r="7" spans="1:5" ht="14.5" customHeight="1" x14ac:dyDescent="0.25">
      <c r="A7" s="42" t="s">
        <v>63</v>
      </c>
      <c r="B7" s="154" t="s">
        <v>1098</v>
      </c>
      <c r="C7" s="154"/>
      <c r="D7" s="154"/>
      <c r="E7" s="154"/>
    </row>
    <row r="8" spans="1:5" ht="14.5" customHeight="1" x14ac:dyDescent="0.2">
      <c r="A8" s="153" t="s">
        <v>48</v>
      </c>
      <c r="B8" s="153"/>
      <c r="C8" s="153"/>
      <c r="D8" s="153"/>
      <c r="E8" s="153"/>
    </row>
    <row r="9" spans="1:5" ht="14.5" customHeight="1" x14ac:dyDescent="0.2">
      <c r="A9" s="43" t="s">
        <v>50</v>
      </c>
      <c r="B9" s="43" t="s">
        <v>51</v>
      </c>
      <c r="C9" s="43" t="s">
        <v>52</v>
      </c>
      <c r="D9" s="43" t="s">
        <v>701</v>
      </c>
      <c r="E9" s="43" t="s">
        <v>53</v>
      </c>
    </row>
    <row r="10" spans="1:5" ht="14.5" customHeight="1" x14ac:dyDescent="0.2">
      <c r="A10" s="44"/>
      <c r="B10" s="44"/>
      <c r="C10" s="44"/>
      <c r="D10" s="44"/>
      <c r="E10" s="44">
        <f>D10*C10</f>
        <v>0</v>
      </c>
    </row>
    <row r="11" spans="1:5" ht="14.5" customHeight="1" x14ac:dyDescent="0.2">
      <c r="A11" s="44"/>
      <c r="B11" s="44"/>
      <c r="C11" s="44"/>
      <c r="D11" s="44"/>
      <c r="E11" s="44">
        <f>D11*C11</f>
        <v>0</v>
      </c>
    </row>
    <row r="12" spans="1:5" ht="14.5" customHeight="1" x14ac:dyDescent="0.2">
      <c r="A12" s="44"/>
      <c r="B12" s="44"/>
      <c r="C12" s="44"/>
      <c r="D12" s="44"/>
      <c r="E12" s="44"/>
    </row>
    <row r="13" spans="1:5" ht="14.5" customHeight="1" x14ac:dyDescent="0.2">
      <c r="A13" s="44"/>
      <c r="B13" s="44"/>
      <c r="C13" s="44"/>
      <c r="D13" s="44"/>
      <c r="E13" s="44"/>
    </row>
    <row r="14" spans="1:5" ht="14.5" customHeight="1" x14ac:dyDescent="0.2">
      <c r="A14" s="44"/>
      <c r="B14" s="44"/>
      <c r="C14" s="44"/>
      <c r="D14" s="44"/>
      <c r="E14" s="44"/>
    </row>
    <row r="15" spans="1:5" ht="14.5" customHeight="1" x14ac:dyDescent="0.2">
      <c r="A15" s="44"/>
      <c r="B15" s="44"/>
      <c r="C15" s="44"/>
      <c r="D15" s="44"/>
      <c r="E15" s="44"/>
    </row>
    <row r="16" spans="1:5" ht="14.5" customHeight="1" x14ac:dyDescent="0.2">
      <c r="A16" s="44"/>
      <c r="B16" s="44"/>
      <c r="C16" s="44"/>
      <c r="D16" s="44"/>
      <c r="E16" s="44"/>
    </row>
    <row r="17" spans="1:5" ht="14.5" customHeight="1" x14ac:dyDescent="0.2">
      <c r="A17" s="52"/>
      <c r="B17" s="52"/>
      <c r="C17" s="52"/>
      <c r="D17" s="52"/>
      <c r="E17" s="44"/>
    </row>
    <row r="18" spans="1:5" ht="14.5" customHeight="1" x14ac:dyDescent="0.2">
      <c r="A18" s="53"/>
      <c r="B18" s="53"/>
      <c r="C18" s="53"/>
      <c r="D18" s="53"/>
      <c r="E18" s="44"/>
    </row>
    <row r="19" spans="1:5" ht="14.5" customHeight="1" x14ac:dyDescent="0.25">
      <c r="A19" s="142" t="s">
        <v>64</v>
      </c>
      <c r="B19" s="142"/>
      <c r="C19" s="142"/>
      <c r="D19" s="142"/>
      <c r="E19" s="47">
        <f>SUM(E10:E18)</f>
        <v>0</v>
      </c>
    </row>
    <row r="20" spans="1:5" ht="14.5" customHeight="1" x14ac:dyDescent="0.2">
      <c r="A20" s="45" t="s">
        <v>49</v>
      </c>
      <c r="B20" s="45"/>
      <c r="C20" s="45"/>
      <c r="D20" s="45"/>
      <c r="E20" s="45"/>
    </row>
    <row r="21" spans="1:5" ht="14.5" customHeight="1" x14ac:dyDescent="0.2">
      <c r="A21" s="43" t="s">
        <v>50</v>
      </c>
      <c r="B21" s="43" t="s">
        <v>51</v>
      </c>
      <c r="C21" s="43" t="s">
        <v>52</v>
      </c>
      <c r="D21" s="43" t="s">
        <v>701</v>
      </c>
      <c r="E21" s="43" t="s">
        <v>53</v>
      </c>
    </row>
    <row r="22" spans="1:5" ht="14.5" customHeight="1" x14ac:dyDescent="0.2">
      <c r="A22" s="44"/>
      <c r="B22" s="44"/>
      <c r="C22" s="44"/>
      <c r="D22" s="44"/>
      <c r="E22" s="44">
        <f>D22*C22</f>
        <v>0</v>
      </c>
    </row>
    <row r="23" spans="1:5" ht="14.5" customHeight="1" x14ac:dyDescent="0.2">
      <c r="A23" s="44"/>
      <c r="B23" s="44"/>
      <c r="C23" s="44"/>
      <c r="D23" s="44"/>
      <c r="E23" s="44"/>
    </row>
    <row r="24" spans="1:5" ht="14.5" customHeight="1" x14ac:dyDescent="0.2">
      <c r="A24" s="44"/>
      <c r="B24" s="44"/>
      <c r="C24" s="44"/>
      <c r="D24" s="44"/>
      <c r="E24" s="44"/>
    </row>
    <row r="25" spans="1:5" ht="14.5" customHeight="1" x14ac:dyDescent="0.2">
      <c r="A25" s="44"/>
      <c r="B25" s="44"/>
      <c r="C25" s="44"/>
      <c r="D25" s="44"/>
      <c r="E25" s="44"/>
    </row>
    <row r="26" spans="1:5" ht="14.5" customHeight="1" x14ac:dyDescent="0.2">
      <c r="A26" s="44"/>
      <c r="B26" s="44"/>
      <c r="C26" s="44"/>
      <c r="D26" s="44"/>
      <c r="E26" s="44"/>
    </row>
    <row r="27" spans="1:5" ht="14.5" customHeight="1" x14ac:dyDescent="0.2">
      <c r="A27" s="44"/>
      <c r="B27" s="44"/>
      <c r="C27" s="44"/>
      <c r="D27" s="44"/>
      <c r="E27" s="44"/>
    </row>
    <row r="28" spans="1:5" ht="14.5" customHeight="1" x14ac:dyDescent="0.2">
      <c r="A28" s="157" t="s">
        <v>702</v>
      </c>
      <c r="B28" s="158"/>
      <c r="C28" s="158"/>
      <c r="D28" s="159"/>
      <c r="E28" s="48">
        <f>SUM(E22:E27)</f>
        <v>0</v>
      </c>
    </row>
    <row r="29" spans="1:5" ht="14.5" customHeight="1" x14ac:dyDescent="0.2">
      <c r="A29" s="160" t="s">
        <v>1099</v>
      </c>
      <c r="B29" s="161"/>
      <c r="C29" s="162"/>
      <c r="D29" s="112" t="s">
        <v>1100</v>
      </c>
      <c r="E29" s="46" t="e">
        <f>D29*E28</f>
        <v>#VALUE!</v>
      </c>
    </row>
    <row r="30" spans="1:5" ht="27.65" customHeight="1" x14ac:dyDescent="0.2">
      <c r="A30" s="163" t="s">
        <v>703</v>
      </c>
      <c r="B30" s="164"/>
      <c r="C30" s="165"/>
      <c r="D30" s="112" t="s">
        <v>1100</v>
      </c>
      <c r="E30" s="51" t="e">
        <f>D30*SUM(E28,E29)</f>
        <v>#VALUE!</v>
      </c>
    </row>
    <row r="31" spans="1:5" ht="14.5" customHeight="1" x14ac:dyDescent="0.25">
      <c r="A31" s="142" t="s">
        <v>65</v>
      </c>
      <c r="B31" s="142"/>
      <c r="C31" s="142"/>
      <c r="D31" s="142"/>
      <c r="E31" s="47" t="e">
        <f>SUM(E28,E29,E30)</f>
        <v>#VALUE!</v>
      </c>
    </row>
    <row r="32" spans="1:5" ht="14.5" customHeight="1" x14ac:dyDescent="0.2">
      <c r="A32" s="153" t="s">
        <v>85</v>
      </c>
      <c r="B32" s="153"/>
      <c r="C32" s="153"/>
      <c r="D32" s="153"/>
      <c r="E32" s="153"/>
    </row>
    <row r="33" spans="1:5" ht="14.5" customHeight="1" x14ac:dyDescent="0.2">
      <c r="A33" s="43" t="s">
        <v>50</v>
      </c>
      <c r="B33" s="43" t="s">
        <v>51</v>
      </c>
      <c r="C33" s="43" t="s">
        <v>52</v>
      </c>
      <c r="D33" s="43" t="s">
        <v>701</v>
      </c>
      <c r="E33" s="43" t="s">
        <v>53</v>
      </c>
    </row>
    <row r="34" spans="1:5" ht="14.5" customHeight="1" x14ac:dyDescent="0.2">
      <c r="A34" s="44"/>
      <c r="B34" s="44"/>
      <c r="C34" s="44"/>
      <c r="D34" s="44"/>
      <c r="E34" s="44">
        <f>D34*C34</f>
        <v>0</v>
      </c>
    </row>
    <row r="35" spans="1:5" ht="14.5" customHeight="1" x14ac:dyDescent="0.2">
      <c r="A35" s="44"/>
      <c r="B35" s="44"/>
      <c r="C35" s="44"/>
      <c r="D35" s="44"/>
      <c r="E35" s="44"/>
    </row>
    <row r="36" spans="1:5" ht="14.5" customHeight="1" x14ac:dyDescent="0.2">
      <c r="A36" s="44"/>
      <c r="B36" s="44"/>
      <c r="C36" s="44"/>
      <c r="D36" s="44"/>
      <c r="E36" s="44"/>
    </row>
    <row r="37" spans="1:5" ht="14.5" customHeight="1" x14ac:dyDescent="0.2">
      <c r="A37" s="44"/>
      <c r="B37" s="44"/>
      <c r="C37" s="44"/>
      <c r="D37" s="44"/>
      <c r="E37" s="44"/>
    </row>
    <row r="38" spans="1:5" ht="14.5" customHeight="1" x14ac:dyDescent="0.2">
      <c r="A38" s="148" t="s">
        <v>1101</v>
      </c>
      <c r="B38" s="149"/>
      <c r="C38" s="149"/>
      <c r="D38" s="113" t="s">
        <v>1100</v>
      </c>
      <c r="E38" s="46" t="e">
        <f>D38*E31</f>
        <v>#VALUE!</v>
      </c>
    </row>
    <row r="39" spans="1:5" ht="14.5" customHeight="1" x14ac:dyDescent="0.25">
      <c r="A39" s="142" t="s">
        <v>66</v>
      </c>
      <c r="B39" s="142"/>
      <c r="C39" s="142"/>
      <c r="D39" s="142"/>
      <c r="E39" s="47" t="e">
        <f>SUM(E34:E38)</f>
        <v>#VALUE!</v>
      </c>
    </row>
    <row r="40" spans="1:5" ht="14.5" customHeight="1" x14ac:dyDescent="0.25">
      <c r="A40" s="147" t="s">
        <v>67</v>
      </c>
      <c r="B40" s="147"/>
      <c r="C40" s="147"/>
      <c r="D40" s="147"/>
      <c r="E40" s="147"/>
    </row>
    <row r="41" spans="1:5" ht="14.5" customHeight="1" x14ac:dyDescent="0.2">
      <c r="A41" s="150" t="s">
        <v>1103</v>
      </c>
      <c r="B41" s="151"/>
      <c r="C41" s="151"/>
      <c r="D41" s="114" t="s">
        <v>1100</v>
      </c>
      <c r="E41" s="46" t="e">
        <f>D41*SUM(E19,E31,E39)</f>
        <v>#VALUE!</v>
      </c>
    </row>
    <row r="42" spans="1:5" ht="14.5" customHeight="1" x14ac:dyDescent="0.25">
      <c r="A42" s="142" t="s">
        <v>68</v>
      </c>
      <c r="B42" s="142"/>
      <c r="C42" s="142"/>
      <c r="D42" s="142"/>
      <c r="E42" s="47" t="e">
        <f>D41*SUM(E19,E31,E39)</f>
        <v>#VALUE!</v>
      </c>
    </row>
    <row r="43" spans="1:5" ht="14.5" customHeight="1" x14ac:dyDescent="0.25">
      <c r="A43" s="147" t="s">
        <v>54</v>
      </c>
      <c r="B43" s="147"/>
      <c r="C43" s="147"/>
      <c r="D43" s="147"/>
      <c r="E43" s="147"/>
    </row>
    <row r="44" spans="1:5" ht="14.5" customHeight="1" x14ac:dyDescent="0.2">
      <c r="A44" s="148" t="s">
        <v>1102</v>
      </c>
      <c r="B44" s="149"/>
      <c r="C44" s="152"/>
      <c r="D44" s="115" t="s">
        <v>1100</v>
      </c>
      <c r="E44" s="46" t="e">
        <f>D44*(SUM(E19,E31,E39,E42))</f>
        <v>#VALUE!</v>
      </c>
    </row>
    <row r="45" spans="1:5" ht="14.5" customHeight="1" x14ac:dyDescent="0.25">
      <c r="A45" s="142" t="s">
        <v>69</v>
      </c>
      <c r="B45" s="142"/>
      <c r="C45" s="142"/>
      <c r="D45" s="142"/>
      <c r="E45" s="47" t="e">
        <f>D44*(SUM(E19,E31,E39,E42))</f>
        <v>#VALUE!</v>
      </c>
    </row>
    <row r="46" spans="1:5" ht="14.5" customHeight="1" x14ac:dyDescent="0.25">
      <c r="A46" s="147" t="s">
        <v>71</v>
      </c>
      <c r="B46" s="147"/>
      <c r="C46" s="147"/>
      <c r="D46" s="147"/>
      <c r="E46" s="147"/>
    </row>
    <row r="47" spans="1:5" ht="14.5" customHeight="1" x14ac:dyDescent="0.2">
      <c r="A47" s="148" t="s">
        <v>1104</v>
      </c>
      <c r="B47" s="149"/>
      <c r="C47" s="152"/>
      <c r="D47" s="116" t="s">
        <v>1100</v>
      </c>
      <c r="E47" s="46" t="e">
        <f>D47*(SUM(E19,E31,E39,E42,E45))</f>
        <v>#VALUE!</v>
      </c>
    </row>
    <row r="48" spans="1:5" ht="14.5" customHeight="1" x14ac:dyDescent="0.25">
      <c r="A48" s="143" t="s">
        <v>70</v>
      </c>
      <c r="B48" s="143"/>
      <c r="C48" s="143"/>
      <c r="D48" s="143"/>
      <c r="E48" s="46" t="e">
        <f>D47*(SUM(E19,E31,E39,E42,E45))</f>
        <v>#VALUE!</v>
      </c>
    </row>
    <row r="49" spans="1:5" ht="14.5" customHeight="1" x14ac:dyDescent="0.25">
      <c r="A49" s="144" t="s">
        <v>704</v>
      </c>
      <c r="B49" s="145"/>
      <c r="C49" s="145"/>
      <c r="D49" s="146"/>
      <c r="E49" s="49" t="e">
        <f>SUM(E19,E31,E39,E42,E45,E48)</f>
        <v>#VALUE!</v>
      </c>
    </row>
  </sheetData>
  <mergeCells count="26">
    <mergeCell ref="A8:E8"/>
    <mergeCell ref="A19:D19"/>
    <mergeCell ref="A28:D28"/>
    <mergeCell ref="A29:C29"/>
    <mergeCell ref="A30:C30"/>
    <mergeCell ref="B3:E3"/>
    <mergeCell ref="B4:E4"/>
    <mergeCell ref="B6:E6"/>
    <mergeCell ref="B7:E7"/>
    <mergeCell ref="B5:E5"/>
    <mergeCell ref="A1:E1"/>
    <mergeCell ref="A31:D31"/>
    <mergeCell ref="A48:D48"/>
    <mergeCell ref="A49:D49"/>
    <mergeCell ref="A39:D39"/>
    <mergeCell ref="A40:E40"/>
    <mergeCell ref="A42:D42"/>
    <mergeCell ref="A43:E43"/>
    <mergeCell ref="A45:D45"/>
    <mergeCell ref="A46:E46"/>
    <mergeCell ref="A38:C38"/>
    <mergeCell ref="A41:C41"/>
    <mergeCell ref="A44:C44"/>
    <mergeCell ref="A47:C47"/>
    <mergeCell ref="A32:E32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B-1</vt:lpstr>
      <vt:lpstr>APU</vt:lpstr>
    </vt:vector>
  </TitlesOfParts>
  <Company>YPFB Transporte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Albaro Forteza</dc:creator>
  <cp:lastModifiedBy>Mario Kaune</cp:lastModifiedBy>
  <cp:lastPrinted>2024-03-28T13:33:10Z</cp:lastPrinted>
  <dcterms:created xsi:type="dcterms:W3CDTF">2021-06-27T15:04:25Z</dcterms:created>
  <dcterms:modified xsi:type="dcterms:W3CDTF">2024-04-12T20:00:27Z</dcterms:modified>
</cp:coreProperties>
</file>